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updateLinks="never" codeName="ThisWorkbook"/>
  <xr:revisionPtr revIDLastSave="0" documentId="13_ncr:1_{C1DA21D2-8A01-458D-8205-7C30E285278D}" xr6:coauthVersionLast="36" xr6:coauthVersionMax="36" xr10:uidLastSave="{00000000-0000-0000-0000-000000000000}"/>
  <bookViews>
    <workbookView xWindow="0" yWindow="0" windowWidth="21570" windowHeight="10965" tabRatio="926" xr2:uid="{00000000-000D-0000-FFFF-FFFF00000000}"/>
  </bookViews>
  <sheets>
    <sheet name="提出資料一覧表" sheetId="28" r:id="rId1"/>
    <sheet name="①利用申込書" sheetId="14" r:id="rId2"/>
    <sheet name="②活動日程表" sheetId="4" r:id="rId3"/>
    <sheet name="③免除申請書" sheetId="38" r:id="rId4"/>
    <sheet name="④利用団体票" sheetId="16" r:id="rId5"/>
    <sheet name="⑤請求情報内訳 " sheetId="33" r:id="rId6"/>
    <sheet name="⑥研修施設・夜間照明使用票" sheetId="27" r:id="rId7"/>
    <sheet name="⑦利用者一覧表" sheetId="20" r:id="rId8"/>
    <sheet name="⑧健康状態届" sheetId="29" r:id="rId9"/>
    <sheet name="⑨カヌー名簿" sheetId="7" r:id="rId10"/>
    <sheet name="⑩承諾書" sheetId="31" r:id="rId11"/>
  </sheets>
  <definedNames>
    <definedName name="_xlnm._FilterDatabase" localSheetId="2" hidden="1">②活動日程表!$A$2:$Q$39</definedName>
    <definedName name="_xlnm.Print_Area" localSheetId="1">①利用申込書!$A$1:$AG$57</definedName>
    <definedName name="_xlnm.Print_Area" localSheetId="2">②活動日程表!$A$1:$Q$71</definedName>
    <definedName name="_xlnm.Print_Area" localSheetId="3">③免除申請書!$A$1:$Q$58</definedName>
    <definedName name="_xlnm.Print_Area" localSheetId="4">④利用団体票!$A$1:$AS$48</definedName>
    <definedName name="_xlnm.Print_Area" localSheetId="5">'⑤請求情報内訳 '!$A$1:$AX$89</definedName>
    <definedName name="_xlnm.Print_Area" localSheetId="6">⑥研修施設・夜間照明使用票!$A$1:$AF$76</definedName>
    <definedName name="_xlnm.Print_Area" localSheetId="7">⑦利用者一覧表!$A$1:$P$64</definedName>
    <definedName name="_xlnm.Print_Area" localSheetId="8">⑧健康状態届!$A$1:$G$22</definedName>
    <definedName name="_xlnm.Print_Area" localSheetId="9">⑨カヌー名簿!$A$1:$G$46</definedName>
    <definedName name="_xlnm.Print_Area" localSheetId="10">⑩承諾書!$A$1:$K$26</definedName>
    <definedName name="_xlnm.Print_Area" localSheetId="0">提出資料一覧表!$A$1:$G$18</definedName>
    <definedName name="Z_83B7B307_82CC_4C44_9F49_7D76A63A62BB_.wvu.PrintArea" localSheetId="2" hidden="1">②活動日程表!$A$6:$P$39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41" i="27" l="1"/>
  <c r="AE439" i="27"/>
  <c r="P439" i="27"/>
  <c r="F439" i="27"/>
  <c r="AE437" i="27"/>
  <c r="P437" i="27"/>
  <c r="F437" i="27"/>
  <c r="AE435" i="27"/>
  <c r="Z435" i="27"/>
  <c r="P435" i="27"/>
  <c r="Z433" i="27"/>
  <c r="K433" i="27"/>
  <c r="AE431" i="27"/>
  <c r="AC443" i="27" s="1"/>
  <c r="Z431" i="27"/>
  <c r="X443" i="27" s="1"/>
  <c r="P431" i="27"/>
  <c r="N443" i="27" s="1"/>
  <c r="K431" i="27"/>
  <c r="I443" i="27" s="1"/>
  <c r="U429" i="27"/>
  <c r="S443" i="27" s="1"/>
  <c r="F429" i="27"/>
  <c r="D443" i="27" s="1"/>
  <c r="AE365" i="27"/>
  <c r="AE363" i="27"/>
  <c r="P363" i="27"/>
  <c r="F363" i="27"/>
  <c r="AE361" i="27"/>
  <c r="P361" i="27"/>
  <c r="F361" i="27"/>
  <c r="AE359" i="27"/>
  <c r="Z359" i="27"/>
  <c r="P359" i="27"/>
  <c r="Z357" i="27"/>
  <c r="K357" i="27"/>
  <c r="AE355" i="27"/>
  <c r="AC367" i="27" s="1"/>
  <c r="Z355" i="27"/>
  <c r="X367" i="27" s="1"/>
  <c r="P355" i="27"/>
  <c r="N367" i="27" s="1"/>
  <c r="K355" i="27"/>
  <c r="I367" i="27" s="1"/>
  <c r="U353" i="27"/>
  <c r="S367" i="27" s="1"/>
  <c r="F353" i="27"/>
  <c r="D367" i="27" s="1"/>
  <c r="AE289" i="27"/>
  <c r="AE287" i="27"/>
  <c r="P287" i="27"/>
  <c r="F287" i="27"/>
  <c r="AE285" i="27"/>
  <c r="P285" i="27"/>
  <c r="F285" i="27"/>
  <c r="AE283" i="27"/>
  <c r="Z283" i="27"/>
  <c r="P283" i="27"/>
  <c r="Z281" i="27"/>
  <c r="K281" i="27"/>
  <c r="AE279" i="27"/>
  <c r="AC291" i="27" s="1"/>
  <c r="Z279" i="27"/>
  <c r="X291" i="27" s="1"/>
  <c r="P279" i="27"/>
  <c r="N291" i="27" s="1"/>
  <c r="K279" i="27"/>
  <c r="I291" i="27" s="1"/>
  <c r="U277" i="27"/>
  <c r="S291" i="27" s="1"/>
  <c r="F277" i="27"/>
  <c r="D291" i="27" s="1"/>
  <c r="AE213" i="27"/>
  <c r="AE211" i="27"/>
  <c r="P211" i="27"/>
  <c r="F211" i="27"/>
  <c r="AE209" i="27"/>
  <c r="P209" i="27"/>
  <c r="F209" i="27"/>
  <c r="AE207" i="27"/>
  <c r="Z207" i="27"/>
  <c r="P207" i="27"/>
  <c r="Z205" i="27"/>
  <c r="K205" i="27"/>
  <c r="AE203" i="27"/>
  <c r="AC215" i="27" s="1"/>
  <c r="Z203" i="27"/>
  <c r="X215" i="27" s="1"/>
  <c r="P203" i="27"/>
  <c r="N215" i="27" s="1"/>
  <c r="K203" i="27"/>
  <c r="I215" i="27" s="1"/>
  <c r="U201" i="27"/>
  <c r="S215" i="27" s="1"/>
  <c r="F201" i="27"/>
  <c r="D215" i="27" s="1"/>
  <c r="AE137" i="27"/>
  <c r="AE135" i="27"/>
  <c r="P135" i="27"/>
  <c r="F135" i="27"/>
  <c r="AE133" i="27"/>
  <c r="P133" i="27"/>
  <c r="F133" i="27"/>
  <c r="AE131" i="27"/>
  <c r="Z131" i="27"/>
  <c r="P131" i="27"/>
  <c r="Z129" i="27"/>
  <c r="K129" i="27"/>
  <c r="AE127" i="27"/>
  <c r="AC139" i="27" s="1"/>
  <c r="Z127" i="27"/>
  <c r="X139" i="27" s="1"/>
  <c r="P127" i="27"/>
  <c r="N139" i="27" s="1"/>
  <c r="K127" i="27"/>
  <c r="I139" i="27" s="1"/>
  <c r="U125" i="27"/>
  <c r="S139" i="27" s="1"/>
  <c r="F125" i="27"/>
  <c r="D139" i="27" s="1"/>
  <c r="Z454" i="27" l="1"/>
  <c r="Z451" i="27"/>
  <c r="Z378" i="27"/>
  <c r="Z375" i="27"/>
  <c r="Z302" i="27"/>
  <c r="Z299" i="27"/>
  <c r="Z226" i="27"/>
  <c r="Z223" i="27"/>
  <c r="Z150" i="27"/>
  <c r="Z147" i="27"/>
  <c r="CN19" i="33"/>
  <c r="CD19" i="33"/>
  <c r="BO19" i="33"/>
  <c r="BE19" i="33"/>
  <c r="CU17" i="33"/>
  <c r="CU19" i="33" s="1"/>
  <c r="CK17" i="33"/>
  <c r="BV17" i="33"/>
  <c r="BV19" i="33" s="1"/>
  <c r="BL17" i="33"/>
  <c r="CU15" i="33"/>
  <c r="CK15" i="33"/>
  <c r="CK19" i="33" s="1"/>
  <c r="BV15" i="33"/>
  <c r="BL15" i="33"/>
  <c r="CN13" i="33"/>
  <c r="CK13" i="33"/>
  <c r="CD13" i="33"/>
  <c r="BO13" i="33"/>
  <c r="BE13" i="33"/>
  <c r="CU11" i="33"/>
  <c r="CU13" i="33" s="1"/>
  <c r="CK11" i="33"/>
  <c r="BV11" i="33"/>
  <c r="BV13" i="33" s="1"/>
  <c r="BL11" i="33"/>
  <c r="CU9" i="33"/>
  <c r="CK9" i="33"/>
  <c r="BV9" i="33"/>
  <c r="BL9" i="33"/>
  <c r="BL13" i="33" s="1"/>
  <c r="AL13" i="33"/>
  <c r="AV19" i="33"/>
  <c r="AO19" i="33"/>
  <c r="AE19" i="33"/>
  <c r="AV17" i="33"/>
  <c r="AL17" i="33"/>
  <c r="AV15" i="33"/>
  <c r="AL15" i="33"/>
  <c r="AL19" i="33" s="1"/>
  <c r="AV13" i="33"/>
  <c r="AO13" i="33"/>
  <c r="AE13" i="33"/>
  <c r="AV11" i="33"/>
  <c r="AL11" i="33"/>
  <c r="AV9" i="33"/>
  <c r="AL9" i="33"/>
  <c r="P19" i="33"/>
  <c r="W17" i="33"/>
  <c r="W15" i="33"/>
  <c r="W19" i="33" s="1"/>
  <c r="P13" i="33"/>
  <c r="W11" i="33"/>
  <c r="W9" i="33"/>
  <c r="W13" i="33" s="1"/>
  <c r="M19" i="33"/>
  <c r="M17" i="33"/>
  <c r="M15" i="33"/>
  <c r="BL19" i="33" l="1"/>
  <c r="M11" i="33"/>
  <c r="M9" i="33"/>
  <c r="M13" i="33" l="1"/>
  <c r="BL213" i="27"/>
  <c r="BL211" i="27"/>
  <c r="AW211" i="27"/>
  <c r="AM211" i="27"/>
  <c r="BL209" i="27"/>
  <c r="AW209" i="27"/>
  <c r="AM209" i="27"/>
  <c r="BL207" i="27"/>
  <c r="BG207" i="27"/>
  <c r="AW207" i="27"/>
  <c r="BG205" i="27"/>
  <c r="AR205" i="27"/>
  <c r="BL203" i="27"/>
  <c r="BJ215" i="27" s="1"/>
  <c r="BG203" i="27"/>
  <c r="AW203" i="27"/>
  <c r="AU215" i="27" s="1"/>
  <c r="AR203" i="27"/>
  <c r="AP215" i="27" s="1"/>
  <c r="BB201" i="27"/>
  <c r="AZ215" i="27" s="1"/>
  <c r="AM201" i="27"/>
  <c r="BL137" i="27"/>
  <c r="BL135" i="27"/>
  <c r="AW135" i="27"/>
  <c r="AM135" i="27"/>
  <c r="BL133" i="27"/>
  <c r="AW133" i="27"/>
  <c r="AM133" i="27"/>
  <c r="BL131" i="27"/>
  <c r="BG131" i="27"/>
  <c r="AW131" i="27"/>
  <c r="BG129" i="27"/>
  <c r="AR129" i="27"/>
  <c r="BL127" i="27"/>
  <c r="BJ139" i="27" s="1"/>
  <c r="BG127" i="27"/>
  <c r="BE139" i="27" s="1"/>
  <c r="AW127" i="27"/>
  <c r="AU139" i="27" s="1"/>
  <c r="AR127" i="27"/>
  <c r="BB125" i="27"/>
  <c r="AZ139" i="27" s="1"/>
  <c r="AM125" i="27"/>
  <c r="AK139" i="27" s="1"/>
  <c r="AZ42" i="16"/>
  <c r="BE215" i="27" l="1"/>
  <c r="AK215" i="27"/>
  <c r="AP139" i="27"/>
  <c r="BG226" i="27"/>
  <c r="BG223" i="27"/>
  <c r="BG147" i="27"/>
  <c r="BG150" i="27"/>
  <c r="Z12" i="20"/>
  <c r="Y12" i="20"/>
  <c r="V41" i="38" l="1"/>
  <c r="AD43" i="38"/>
  <c r="V43" i="38"/>
  <c r="BL61" i="27" l="1"/>
  <c r="BL59" i="27"/>
  <c r="AW59" i="27"/>
  <c r="AM59" i="27"/>
  <c r="BL57" i="27"/>
  <c r="AW57" i="27"/>
  <c r="AM57" i="27"/>
  <c r="BL55" i="27"/>
  <c r="BG55" i="27"/>
  <c r="AW55" i="27"/>
  <c r="BG53" i="27"/>
  <c r="AR53" i="27"/>
  <c r="BL51" i="27"/>
  <c r="BJ63" i="27" s="1"/>
  <c r="BG51" i="27"/>
  <c r="BE63" i="27" s="1"/>
  <c r="AW51" i="27"/>
  <c r="AR51" i="27"/>
  <c r="AP63" i="27" s="1"/>
  <c r="BB49" i="27"/>
  <c r="AZ63" i="27" s="1"/>
  <c r="AM49" i="27"/>
  <c r="D63" i="27"/>
  <c r="F59" i="27"/>
  <c r="F57" i="27"/>
  <c r="F49" i="27"/>
  <c r="C5" i="20"/>
  <c r="Q382" i="27"/>
  <c r="Q306" i="27"/>
  <c r="Q230" i="27"/>
  <c r="Q154" i="27"/>
  <c r="Q78" i="27"/>
  <c r="Q2" i="27"/>
  <c r="Y2" i="33"/>
  <c r="C2" i="4"/>
  <c r="BS5" i="14"/>
  <c r="O2" i="4" s="1"/>
  <c r="BS4" i="14"/>
  <c r="H24" i="31"/>
  <c r="K15" i="38"/>
  <c r="G5" i="16"/>
  <c r="C24" i="31"/>
  <c r="B2" i="7"/>
  <c r="C2" i="29"/>
  <c r="D13" i="38"/>
  <c r="G4" i="16"/>
  <c r="AF24" i="16"/>
  <c r="AC24" i="16"/>
  <c r="P24" i="16"/>
  <c r="M24" i="16"/>
  <c r="J24" i="16"/>
  <c r="G24" i="16"/>
  <c r="V12" i="16"/>
  <c r="V13" i="16"/>
  <c r="V14" i="16"/>
  <c r="V15" i="16"/>
  <c r="V16" i="16"/>
  <c r="V17" i="16"/>
  <c r="V18" i="16"/>
  <c r="V19" i="16"/>
  <c r="V20" i="16"/>
  <c r="V21" i="16"/>
  <c r="V22" i="16"/>
  <c r="V23" i="16"/>
  <c r="V11" i="16"/>
  <c r="S23" i="16"/>
  <c r="S22" i="16"/>
  <c r="S21" i="16"/>
  <c r="S20" i="16"/>
  <c r="S19" i="16"/>
  <c r="S18" i="16"/>
  <c r="S17" i="16"/>
  <c r="S16" i="16"/>
  <c r="S15" i="16"/>
  <c r="S14" i="16"/>
  <c r="S13" i="16"/>
  <c r="S12" i="16"/>
  <c r="S11" i="16"/>
  <c r="AA47" i="38"/>
  <c r="AA45" i="38"/>
  <c r="AI35" i="4"/>
  <c r="AI24" i="4"/>
  <c r="AI19" i="4"/>
  <c r="AU63" i="27" l="1"/>
  <c r="AK63" i="27"/>
  <c r="BG74" i="27" s="1"/>
  <c r="AC25" i="16"/>
  <c r="BG71" i="27"/>
  <c r="C3" i="29"/>
  <c r="BO3" i="27"/>
  <c r="BP3" i="27" s="1"/>
  <c r="AA2" i="27" s="1"/>
  <c r="AN2" i="33"/>
  <c r="BT4" i="14"/>
  <c r="K2" i="4"/>
  <c r="D17" i="38"/>
  <c r="D43" i="38" s="1"/>
  <c r="C7" i="20"/>
  <c r="W4" i="16"/>
  <c r="BO4" i="27"/>
  <c r="BP4" i="27" s="1"/>
  <c r="AA78" i="27" s="1"/>
  <c r="BO5" i="27"/>
  <c r="BP5" i="27" s="1"/>
  <c r="AA154" i="27" s="1"/>
  <c r="BO6" i="27"/>
  <c r="BP6" i="27" s="1"/>
  <c r="AA230" i="27" s="1"/>
  <c r="BO7" i="27"/>
  <c r="BP7" i="27" s="1"/>
  <c r="AA306" i="27" s="1"/>
  <c r="BO8" i="27"/>
  <c r="BP8" i="27" s="1"/>
  <c r="AA382" i="27" s="1"/>
  <c r="L17" i="38"/>
  <c r="L43" i="38" s="1"/>
  <c r="BT5" i="14"/>
  <c r="AD4" i="16"/>
  <c r="F7" i="20"/>
  <c r="AT2" i="33"/>
  <c r="F3" i="29"/>
  <c r="V24" i="16"/>
  <c r="S24" i="16"/>
  <c r="S25" i="16" l="1"/>
  <c r="AI30" i="4" l="1"/>
  <c r="AI13" i="4"/>
  <c r="AI8" i="4"/>
  <c r="BT44" i="16" l="1"/>
  <c r="BR44" i="16"/>
  <c r="BI44" i="16"/>
  <c r="BF44" i="16"/>
  <c r="BC44" i="16"/>
  <c r="AZ44" i="16"/>
  <c r="BR43" i="16"/>
  <c r="BI43" i="16"/>
  <c r="BF43" i="16"/>
  <c r="BC43" i="16"/>
  <c r="AZ43" i="16"/>
  <c r="BR42" i="16"/>
  <c r="BI42" i="16"/>
  <c r="BF42" i="16"/>
  <c r="BC42" i="16"/>
  <c r="BI41" i="16"/>
  <c r="BF41" i="16"/>
  <c r="BC41" i="16"/>
  <c r="AZ41" i="16"/>
  <c r="BI40" i="16"/>
  <c r="BF40" i="16"/>
  <c r="BC40" i="16"/>
  <c r="AZ40" i="16"/>
  <c r="BV24" i="16"/>
  <c r="BV25" i="16" s="1"/>
  <c r="BC24" i="16"/>
  <c r="AZ24" i="16"/>
  <c r="BO23" i="16"/>
  <c r="BL23" i="16"/>
  <c r="BO24" i="16" l="1"/>
  <c r="BL24" i="16"/>
  <c r="BL25" i="16" s="1"/>
  <c r="AK7" i="20" l="1"/>
  <c r="AM9" i="20"/>
  <c r="AK9" i="20"/>
  <c r="AM8" i="20"/>
  <c r="AK8" i="20"/>
  <c r="K14" i="20" l="1"/>
  <c r="I14" i="20"/>
  <c r="L14" i="20"/>
  <c r="J14" i="20"/>
  <c r="H14" i="20"/>
  <c r="B95" i="7" l="1"/>
  <c r="B49" i="7"/>
  <c r="D41" i="38" l="1"/>
  <c r="I45" i="38"/>
  <c r="I47" i="38"/>
  <c r="AE61" i="27" l="1"/>
  <c r="AE59" i="27"/>
  <c r="AE57" i="27"/>
  <c r="AE55" i="27"/>
  <c r="AE51" i="27"/>
  <c r="P57" i="27"/>
  <c r="Z55" i="27"/>
  <c r="Z51" i="27"/>
  <c r="Z53" i="27"/>
  <c r="P55" i="27"/>
  <c r="K53" i="27"/>
  <c r="P51" i="27"/>
  <c r="U49" i="27"/>
  <c r="S63" i="27" s="1"/>
  <c r="P59" i="27"/>
  <c r="K51" i="27"/>
  <c r="AC63" i="27" l="1"/>
  <c r="X63" i="27"/>
  <c r="I63" i="27"/>
  <c r="N63" i="27"/>
  <c r="Z74" i="27" l="1"/>
  <c r="Z71" i="27"/>
  <c r="F19" i="33"/>
  <c r="F13" i="33"/>
  <c r="T13" i="20" l="1"/>
  <c r="M5" i="20"/>
  <c r="K5" i="20"/>
  <c r="L5" i="20"/>
  <c r="AC12" i="20"/>
  <c r="AB12" i="20"/>
  <c r="AA12" i="20"/>
  <c r="L12" i="20"/>
  <c r="K12" i="20"/>
  <c r="J12" i="20"/>
  <c r="I12" i="20"/>
  <c r="H12" i="20"/>
  <c r="AV42" i="14"/>
  <c r="AT42" i="14"/>
  <c r="AT43" i="14" s="1"/>
  <c r="AR42" i="14"/>
  <c r="AP42" i="14"/>
  <c r="AP43" i="14" l="1"/>
  <c r="K7" i="20" l="1"/>
  <c r="AO33" i="20" l="1"/>
  <c r="AQ454" i="20" l="1"/>
  <c r="AQ453" i="20"/>
  <c r="AQ452" i="20"/>
  <c r="AQ451" i="20"/>
  <c r="AQ450" i="20"/>
  <c r="AQ449" i="20"/>
  <c r="AQ448" i="20"/>
  <c r="AQ447" i="20"/>
  <c r="AQ446" i="20"/>
  <c r="AQ445" i="20"/>
  <c r="AQ444" i="20"/>
  <c r="AQ443" i="20"/>
  <c r="AQ442" i="20"/>
  <c r="AQ441" i="20"/>
  <c r="AQ440" i="20"/>
  <c r="AQ439" i="20"/>
  <c r="AQ438" i="20"/>
  <c r="AQ437" i="20"/>
  <c r="AQ436" i="20"/>
  <c r="AQ435" i="20"/>
  <c r="AQ434" i="20"/>
  <c r="AQ433" i="20"/>
  <c r="AQ432" i="20"/>
  <c r="AQ431" i="20"/>
  <c r="AQ430" i="20"/>
  <c r="AQ429" i="20"/>
  <c r="AQ428" i="20"/>
  <c r="AQ427" i="20"/>
  <c r="AQ426" i="20"/>
  <c r="AQ425" i="20"/>
  <c r="AQ424" i="20"/>
  <c r="AQ423" i="20"/>
  <c r="AQ422" i="20"/>
  <c r="AQ421" i="20"/>
  <c r="AQ420" i="20"/>
  <c r="AQ419" i="20"/>
  <c r="AQ418" i="20"/>
  <c r="AQ417" i="20"/>
  <c r="AQ416" i="20"/>
  <c r="AQ415" i="20"/>
  <c r="AQ414" i="20"/>
  <c r="AQ413" i="20"/>
  <c r="AQ412" i="20"/>
  <c r="AQ411" i="20"/>
  <c r="AQ410" i="20"/>
  <c r="AQ409" i="20"/>
  <c r="AQ408" i="20"/>
  <c r="AQ407" i="20"/>
  <c r="AQ406" i="20"/>
  <c r="AQ405" i="20"/>
  <c r="AQ404" i="20"/>
  <c r="AQ403" i="20"/>
  <c r="AQ402" i="20"/>
  <c r="AQ401" i="20"/>
  <c r="AQ400" i="20"/>
  <c r="AQ399" i="20"/>
  <c r="AQ398" i="20"/>
  <c r="AQ397" i="20"/>
  <c r="AQ396" i="20"/>
  <c r="AQ395" i="20"/>
  <c r="AQ394" i="20"/>
  <c r="AQ393" i="20"/>
  <c r="AQ392" i="20"/>
  <c r="AQ391" i="20"/>
  <c r="AQ390" i="20"/>
  <c r="AQ389" i="20"/>
  <c r="AQ388" i="20"/>
  <c r="AQ387" i="20"/>
  <c r="AQ386" i="20"/>
  <c r="AQ385" i="20"/>
  <c r="AQ384" i="20"/>
  <c r="AQ383" i="20"/>
  <c r="AQ382" i="20"/>
  <c r="AQ381" i="20"/>
  <c r="AQ380" i="20"/>
  <c r="AQ379" i="20"/>
  <c r="AQ378" i="20"/>
  <c r="AQ377" i="20"/>
  <c r="AQ376" i="20"/>
  <c r="AQ375" i="20"/>
  <c r="AQ374" i="20"/>
  <c r="AQ373" i="20"/>
  <c r="AQ372" i="20"/>
  <c r="AQ371" i="20"/>
  <c r="AQ370" i="20"/>
  <c r="AQ369" i="20"/>
  <c r="AQ368" i="20"/>
  <c r="AQ367" i="20"/>
  <c r="AQ366" i="20"/>
  <c r="AQ365" i="20"/>
  <c r="AQ364" i="20"/>
  <c r="AQ363" i="20"/>
  <c r="AQ362" i="20"/>
  <c r="AQ361" i="20"/>
  <c r="AQ360" i="20"/>
  <c r="AQ359" i="20"/>
  <c r="AQ358" i="20"/>
  <c r="AQ357" i="20"/>
  <c r="AQ356" i="20"/>
  <c r="AQ355" i="20"/>
  <c r="AQ354" i="20"/>
  <c r="AQ353" i="20"/>
  <c r="AQ352" i="20"/>
  <c r="AQ351" i="20"/>
  <c r="AQ350" i="20"/>
  <c r="AQ349" i="20"/>
  <c r="AQ348" i="20"/>
  <c r="AQ347" i="20"/>
  <c r="AQ346" i="20"/>
  <c r="AQ345" i="20"/>
  <c r="AQ344" i="20"/>
  <c r="AQ343" i="20"/>
  <c r="AQ342" i="20"/>
  <c r="AQ341" i="20"/>
  <c r="AQ340" i="20"/>
  <c r="AQ339" i="20"/>
  <c r="AQ338" i="20"/>
  <c r="AQ337" i="20"/>
  <c r="AQ336" i="20"/>
  <c r="AQ335" i="20"/>
  <c r="AQ334" i="20"/>
  <c r="AQ333" i="20"/>
  <c r="AQ332" i="20"/>
  <c r="AQ331" i="20"/>
  <c r="AQ330" i="20"/>
  <c r="AQ329" i="20"/>
  <c r="AQ328" i="20"/>
  <c r="AQ327" i="20"/>
  <c r="AQ326" i="20"/>
  <c r="AQ325" i="20"/>
  <c r="AQ324" i="20"/>
  <c r="AQ323" i="20"/>
  <c r="AQ322" i="20"/>
  <c r="AQ321" i="20"/>
  <c r="AQ320" i="20"/>
  <c r="AQ319" i="20"/>
  <c r="AQ318" i="20"/>
  <c r="AQ317" i="20"/>
  <c r="AQ316" i="20"/>
  <c r="AQ315" i="20"/>
  <c r="AQ314" i="20"/>
  <c r="AQ313" i="20"/>
  <c r="AQ312" i="20"/>
  <c r="AQ311" i="20"/>
  <c r="AQ310" i="20"/>
  <c r="AQ309" i="20"/>
  <c r="AQ308" i="20"/>
  <c r="AQ307" i="20"/>
  <c r="AQ306" i="20"/>
  <c r="AQ305" i="20"/>
  <c r="AQ304" i="20"/>
  <c r="AQ303" i="20"/>
  <c r="AQ302" i="20"/>
  <c r="AQ301" i="20"/>
  <c r="AQ300" i="20"/>
  <c r="AQ299" i="20"/>
  <c r="AQ298" i="20"/>
  <c r="AQ297" i="20"/>
  <c r="AQ296" i="20"/>
  <c r="AQ295" i="20"/>
  <c r="AQ294" i="20"/>
  <c r="AQ293" i="20"/>
  <c r="AQ292" i="20"/>
  <c r="AQ291" i="20"/>
  <c r="AQ290" i="20"/>
  <c r="AQ289" i="20"/>
  <c r="AQ288" i="20"/>
  <c r="AQ287" i="20"/>
  <c r="AQ286" i="20"/>
  <c r="AQ285" i="20"/>
  <c r="AQ284" i="20"/>
  <c r="AQ283" i="20"/>
  <c r="AQ282" i="20"/>
  <c r="AQ281" i="20"/>
  <c r="AQ280" i="20"/>
  <c r="AQ279" i="20"/>
  <c r="AQ278" i="20"/>
  <c r="AQ277" i="20"/>
  <c r="AQ276" i="20"/>
  <c r="AQ275" i="20"/>
  <c r="AQ274" i="20"/>
  <c r="AQ273" i="20"/>
  <c r="AQ272" i="20"/>
  <c r="AQ271" i="20"/>
  <c r="AQ270" i="20"/>
  <c r="AQ269" i="20"/>
  <c r="AQ268" i="20"/>
  <c r="AQ267" i="20"/>
  <c r="AQ266" i="20"/>
  <c r="AQ265" i="20"/>
  <c r="AQ264" i="20"/>
  <c r="AQ263" i="20"/>
  <c r="AQ262" i="20"/>
  <c r="AQ261" i="20"/>
  <c r="AQ260" i="20"/>
  <c r="AQ259" i="20"/>
  <c r="AQ258" i="20"/>
  <c r="AQ257" i="20"/>
  <c r="AQ256" i="20"/>
  <c r="AQ255" i="20"/>
  <c r="AQ254" i="20"/>
  <c r="AQ253" i="20"/>
  <c r="AQ252" i="20"/>
  <c r="AQ251" i="20"/>
  <c r="AQ250" i="20"/>
  <c r="AQ249" i="20"/>
  <c r="AQ248" i="20"/>
  <c r="AQ247" i="20"/>
  <c r="AQ246" i="20"/>
  <c r="AQ245" i="20"/>
  <c r="AQ244" i="20"/>
  <c r="AQ243" i="20"/>
  <c r="AQ242" i="20"/>
  <c r="AQ241" i="20"/>
  <c r="AQ240" i="20"/>
  <c r="AQ239" i="20"/>
  <c r="AQ238" i="20"/>
  <c r="AQ237" i="20"/>
  <c r="AQ236" i="20"/>
  <c r="AQ235" i="20"/>
  <c r="AQ234" i="20"/>
  <c r="AQ233" i="20"/>
  <c r="AQ232" i="20"/>
  <c r="AQ231" i="20"/>
  <c r="AQ230" i="20"/>
  <c r="AQ229" i="20"/>
  <c r="AQ228" i="20"/>
  <c r="AQ227" i="20"/>
  <c r="AQ226" i="20"/>
  <c r="AQ225" i="20"/>
  <c r="AQ224" i="20"/>
  <c r="AQ223" i="20"/>
  <c r="AQ222" i="20"/>
  <c r="AQ221" i="20"/>
  <c r="AQ220" i="20"/>
  <c r="AQ219" i="20"/>
  <c r="AQ218" i="20"/>
  <c r="AQ217" i="20"/>
  <c r="AQ216" i="20"/>
  <c r="AQ215" i="20"/>
  <c r="AQ214" i="20"/>
  <c r="AQ213" i="20"/>
  <c r="AQ212" i="20"/>
  <c r="AQ211" i="20"/>
  <c r="AQ210" i="20"/>
  <c r="AQ209" i="20"/>
  <c r="AQ208" i="20"/>
  <c r="AQ207" i="20"/>
  <c r="AQ206" i="20"/>
  <c r="AQ205" i="20"/>
  <c r="AQ204" i="20"/>
  <c r="AQ203" i="20"/>
  <c r="AQ202" i="20"/>
  <c r="AQ201" i="20"/>
  <c r="AQ200" i="20"/>
  <c r="AQ199" i="20"/>
  <c r="AQ198" i="20"/>
  <c r="AQ197" i="20"/>
  <c r="AQ196" i="20"/>
  <c r="AQ195" i="20"/>
  <c r="AQ194" i="20"/>
  <c r="AQ193" i="20"/>
  <c r="AQ192" i="20"/>
  <c r="AQ191" i="20"/>
  <c r="AQ190" i="20"/>
  <c r="AQ189" i="20"/>
  <c r="AQ188" i="20"/>
  <c r="AQ187" i="20"/>
  <c r="AQ186" i="20"/>
  <c r="AQ185" i="20"/>
  <c r="AQ184" i="20"/>
  <c r="AQ183" i="20"/>
  <c r="AQ182" i="20"/>
  <c r="AQ181" i="20"/>
  <c r="AQ180" i="20"/>
  <c r="AQ179" i="20"/>
  <c r="AQ178" i="20"/>
  <c r="AQ177" i="20"/>
  <c r="AQ176" i="20"/>
  <c r="AQ175" i="20"/>
  <c r="AQ174" i="20"/>
  <c r="AQ173" i="20"/>
  <c r="AQ172" i="20"/>
  <c r="AQ171" i="20"/>
  <c r="AQ170" i="20"/>
  <c r="AQ169" i="20"/>
  <c r="AQ168" i="20"/>
  <c r="AQ167" i="20"/>
  <c r="AQ166" i="20"/>
  <c r="AQ165" i="20"/>
  <c r="AQ164" i="20"/>
  <c r="AQ163" i="20"/>
  <c r="AQ162" i="20"/>
  <c r="AQ161" i="20"/>
  <c r="AQ160" i="20"/>
  <c r="AQ159" i="20"/>
  <c r="AQ158" i="20"/>
  <c r="AQ157" i="20"/>
  <c r="AQ156" i="20"/>
  <c r="AQ155" i="20"/>
  <c r="AQ154" i="20"/>
  <c r="AQ153" i="20"/>
  <c r="AQ152" i="20"/>
  <c r="AQ151" i="20"/>
  <c r="AQ150" i="20"/>
  <c r="AQ149" i="20"/>
  <c r="AQ148" i="20"/>
  <c r="AQ147" i="20"/>
  <c r="AQ146" i="20"/>
  <c r="AQ145" i="20"/>
  <c r="AQ144" i="20"/>
  <c r="AQ143" i="20"/>
  <c r="AQ142" i="20"/>
  <c r="AQ141" i="20"/>
  <c r="AQ140" i="20"/>
  <c r="AQ139" i="20"/>
  <c r="AQ138" i="20"/>
  <c r="AQ137" i="20"/>
  <c r="AQ136" i="20"/>
  <c r="AQ135" i="20"/>
  <c r="AQ134" i="20"/>
  <c r="AQ133" i="20"/>
  <c r="AQ132" i="20"/>
  <c r="AQ131" i="20"/>
  <c r="AQ130" i="20"/>
  <c r="AQ129" i="20"/>
  <c r="AQ128" i="20"/>
  <c r="AQ127" i="20"/>
  <c r="AQ126" i="20"/>
  <c r="AQ125" i="20"/>
  <c r="AQ124" i="20"/>
  <c r="AQ123" i="20"/>
  <c r="AQ122" i="20"/>
  <c r="AQ121" i="20"/>
  <c r="AQ120" i="20"/>
  <c r="AQ119" i="20"/>
  <c r="AQ118" i="20"/>
  <c r="AQ117" i="20"/>
  <c r="AQ116" i="20"/>
  <c r="AQ115" i="20"/>
  <c r="AQ114" i="20"/>
  <c r="AQ113" i="20"/>
  <c r="AQ112" i="20"/>
  <c r="AQ111" i="20"/>
  <c r="AQ110" i="20"/>
  <c r="AQ109" i="20"/>
  <c r="AQ108" i="20"/>
  <c r="AQ107" i="20"/>
  <c r="AQ106" i="20"/>
  <c r="AQ105" i="20"/>
  <c r="AQ104" i="20"/>
  <c r="AQ103" i="20"/>
  <c r="AQ102" i="20"/>
  <c r="AQ101" i="20"/>
  <c r="AQ100" i="20"/>
  <c r="AQ99" i="20"/>
  <c r="AQ98" i="20"/>
  <c r="AQ97" i="20"/>
  <c r="AQ96" i="20"/>
  <c r="AQ95" i="20"/>
  <c r="AQ94" i="20"/>
  <c r="AQ93" i="20"/>
  <c r="AQ92" i="20"/>
  <c r="AQ91" i="20"/>
  <c r="AQ90" i="20"/>
  <c r="AQ89" i="20"/>
  <c r="AQ88" i="20"/>
  <c r="AQ87" i="20"/>
  <c r="AQ86" i="20"/>
  <c r="AQ85" i="20"/>
  <c r="AQ84" i="20"/>
  <c r="AQ83" i="20"/>
  <c r="AQ82" i="20"/>
  <c r="AQ81" i="20"/>
  <c r="AQ80" i="20"/>
  <c r="AQ79" i="20"/>
  <c r="AQ78" i="20"/>
  <c r="AQ77" i="20"/>
  <c r="AQ76" i="20"/>
  <c r="AQ75" i="20"/>
  <c r="AQ74" i="20"/>
  <c r="AQ73" i="20"/>
  <c r="AQ72" i="20"/>
  <c r="AQ71" i="20"/>
  <c r="AQ70" i="20"/>
  <c r="AQ69" i="20"/>
  <c r="AQ68" i="20"/>
  <c r="AI66" i="20"/>
  <c r="AQ67" i="20"/>
  <c r="AI65" i="20"/>
  <c r="AQ66" i="20"/>
  <c r="AI64" i="20"/>
  <c r="AQ65" i="20"/>
  <c r="AI63" i="20"/>
  <c r="AQ64" i="20"/>
  <c r="AI62" i="20"/>
  <c r="AQ63" i="20"/>
  <c r="AI61" i="20"/>
  <c r="AQ62" i="20"/>
  <c r="AI60" i="20"/>
  <c r="AQ61" i="20"/>
  <c r="AI59" i="20"/>
  <c r="AQ60" i="20"/>
  <c r="AI58" i="20"/>
  <c r="AQ59" i="20"/>
  <c r="AI57" i="20"/>
  <c r="AQ58" i="20"/>
  <c r="AI56" i="20"/>
  <c r="AQ57" i="20"/>
  <c r="AI55" i="20"/>
  <c r="AQ56" i="20"/>
  <c r="AI54" i="20"/>
  <c r="AQ55" i="20"/>
  <c r="AI53" i="20"/>
  <c r="AQ54" i="20"/>
  <c r="AI52" i="20"/>
  <c r="AQ53" i="20"/>
  <c r="AI51" i="20"/>
  <c r="AQ52" i="20"/>
  <c r="AI50" i="20"/>
  <c r="AQ51" i="20"/>
  <c r="AI49" i="20"/>
  <c r="AQ50" i="20"/>
  <c r="AI48" i="20"/>
  <c r="AQ49" i="20"/>
  <c r="AI47" i="20"/>
  <c r="AQ48" i="20"/>
  <c r="AI46" i="20"/>
  <c r="AQ47" i="20"/>
  <c r="AI45" i="20"/>
  <c r="AQ46" i="20"/>
  <c r="AI44" i="20"/>
  <c r="AQ45" i="20"/>
  <c r="AI43" i="20"/>
  <c r="AQ44" i="20"/>
  <c r="AI42" i="20"/>
  <c r="AQ43" i="20"/>
  <c r="AI41" i="20"/>
  <c r="AQ42" i="20"/>
  <c r="AI40" i="20"/>
  <c r="AQ41" i="20"/>
  <c r="AI39" i="20"/>
  <c r="AQ40" i="20"/>
  <c r="AI38" i="20"/>
  <c r="AQ39" i="20"/>
  <c r="AI37" i="20"/>
  <c r="AQ38" i="20"/>
  <c r="AI36" i="20"/>
  <c r="AQ37" i="20"/>
  <c r="AI35" i="20"/>
  <c r="AQ36" i="20"/>
  <c r="AI34" i="20"/>
  <c r="AQ35" i="20"/>
  <c r="AI33" i="20"/>
  <c r="AQ34" i="20"/>
  <c r="AI32" i="20"/>
  <c r="AQ33" i="20"/>
  <c r="AI31" i="20"/>
  <c r="AQ32" i="20"/>
  <c r="AI30" i="20"/>
  <c r="AQ31" i="20"/>
  <c r="AI29" i="20"/>
  <c r="AQ30" i="20"/>
  <c r="AI28" i="20"/>
  <c r="AQ29" i="20"/>
  <c r="AI27" i="20"/>
  <c r="AQ28" i="20"/>
  <c r="AI26" i="20"/>
  <c r="AQ27" i="20"/>
  <c r="AI25" i="20"/>
  <c r="AQ26" i="20"/>
  <c r="AI24" i="20"/>
  <c r="AQ25" i="20"/>
  <c r="AI23" i="20"/>
  <c r="AQ24" i="20"/>
  <c r="AI22" i="20"/>
  <c r="AQ23" i="20"/>
  <c r="AI21" i="20"/>
  <c r="AQ22" i="20"/>
  <c r="AI20" i="20"/>
  <c r="AQ21" i="20"/>
  <c r="AI19" i="20"/>
  <c r="AQ20" i="20"/>
  <c r="AI18" i="20"/>
  <c r="AQ19" i="20"/>
  <c r="AI17" i="20"/>
  <c r="AQ18" i="20"/>
  <c r="AI16" i="20"/>
  <c r="AQ17" i="20"/>
  <c r="AI15" i="20"/>
  <c r="AQ16" i="20"/>
  <c r="AQ15" i="20"/>
  <c r="P9" i="20"/>
  <c r="O9" i="20"/>
  <c r="N9" i="20"/>
  <c r="M9" i="20"/>
  <c r="L9" i="20"/>
  <c r="K9" i="20"/>
  <c r="O8" i="20"/>
  <c r="N8" i="20"/>
  <c r="M8" i="20"/>
  <c r="L8" i="20"/>
  <c r="K8" i="20"/>
  <c r="O7" i="20"/>
  <c r="N7" i="20"/>
  <c r="M7" i="20"/>
  <c r="L7" i="20"/>
  <c r="N6" i="20"/>
  <c r="M6" i="20"/>
  <c r="L6" i="20"/>
  <c r="K6" i="20"/>
  <c r="N5" i="20"/>
  <c r="P15" i="20" l="1"/>
  <c r="AC14" i="20"/>
  <c r="AB14" i="20"/>
  <c r="AA14" i="20"/>
  <c r="P19" i="20"/>
  <c r="P27" i="20"/>
  <c r="P25" i="20"/>
  <c r="P73" i="20"/>
  <c r="P81" i="20"/>
  <c r="P89" i="20"/>
  <c r="P97" i="20"/>
  <c r="P105" i="20"/>
  <c r="P113" i="20"/>
  <c r="P35" i="20"/>
  <c r="P43" i="20"/>
  <c r="P51" i="20"/>
  <c r="P59" i="20"/>
  <c r="P67" i="20"/>
  <c r="P74" i="20"/>
  <c r="P82" i="20"/>
  <c r="P90" i="20"/>
  <c r="P98" i="20"/>
  <c r="P106" i="20"/>
  <c r="P114" i="20"/>
  <c r="P130" i="20"/>
  <c r="P138" i="20"/>
  <c r="P162" i="20"/>
  <c r="P170" i="20"/>
  <c r="P194" i="20"/>
  <c r="P202" i="20"/>
  <c r="P218" i="20"/>
  <c r="P226" i="20"/>
  <c r="P234" i="20"/>
  <c r="P250" i="20"/>
  <c r="P258" i="20"/>
  <c r="P266" i="20"/>
  <c r="P282" i="20"/>
  <c r="P290" i="20"/>
  <c r="P298" i="20"/>
  <c r="P314" i="20"/>
  <c r="P16" i="20"/>
  <c r="P20" i="20"/>
  <c r="P24" i="20"/>
  <c r="P302" i="20"/>
  <c r="P28" i="20"/>
  <c r="P32" i="20"/>
  <c r="P36" i="20"/>
  <c r="P40" i="20"/>
  <c r="P44" i="20"/>
  <c r="P48" i="20"/>
  <c r="P52" i="20"/>
  <c r="P56" i="20"/>
  <c r="P60" i="20"/>
  <c r="P64" i="20"/>
  <c r="P68" i="20"/>
  <c r="P76" i="20"/>
  <c r="P84" i="20"/>
  <c r="P92" i="20"/>
  <c r="P100" i="20"/>
  <c r="P17" i="20"/>
  <c r="P69" i="20"/>
  <c r="P77" i="20"/>
  <c r="P85" i="20"/>
  <c r="P93" i="20"/>
  <c r="P101" i="20"/>
  <c r="P109" i="20"/>
  <c r="P70" i="20"/>
  <c r="P78" i="20"/>
  <c r="P86" i="20"/>
  <c r="P94" i="20"/>
  <c r="P102" i="20"/>
  <c r="P110" i="20"/>
  <c r="P118" i="20"/>
  <c r="P134" i="20"/>
  <c r="P142" i="20"/>
  <c r="P150" i="20"/>
  <c r="P166" i="20"/>
  <c r="P174" i="20"/>
  <c r="P182" i="20"/>
  <c r="P198" i="20"/>
  <c r="P206" i="20"/>
  <c r="P214" i="20"/>
  <c r="P230" i="20"/>
  <c r="P246" i="20"/>
  <c r="P262" i="20"/>
  <c r="P278" i="20"/>
  <c r="P294" i="20"/>
  <c r="P310" i="20"/>
  <c r="P18" i="20"/>
  <c r="P22" i="20"/>
  <c r="P26" i="20"/>
  <c r="P34" i="20"/>
  <c r="P42" i="20"/>
  <c r="P50" i="20"/>
  <c r="P58" i="20"/>
  <c r="P66" i="20"/>
  <c r="P72" i="20"/>
  <c r="P80" i="20"/>
  <c r="P88" i="20"/>
  <c r="P96" i="20"/>
  <c r="P104" i="20"/>
  <c r="P39" i="20"/>
  <c r="P153" i="20"/>
  <c r="P160" i="20"/>
  <c r="P179" i="20"/>
  <c r="P185" i="20"/>
  <c r="P192" i="20"/>
  <c r="P211" i="20"/>
  <c r="P217" i="20"/>
  <c r="P224" i="20"/>
  <c r="P243" i="20"/>
  <c r="P249" i="20"/>
  <c r="P256" i="20"/>
  <c r="P275" i="20"/>
  <c r="P281" i="20"/>
  <c r="P288" i="20"/>
  <c r="P307" i="20"/>
  <c r="P313" i="20"/>
  <c r="P320" i="20"/>
  <c r="P330" i="20"/>
  <c r="P339" i="20"/>
  <c r="P345" i="20"/>
  <c r="P352" i="20"/>
  <c r="P362" i="20"/>
  <c r="P371" i="20"/>
  <c r="P377" i="20"/>
  <c r="P384" i="20"/>
  <c r="P394" i="20"/>
  <c r="P403" i="20"/>
  <c r="P409" i="20"/>
  <c r="P23" i="20"/>
  <c r="P31" i="20"/>
  <c r="P47" i="20"/>
  <c r="P55" i="20"/>
  <c r="P63" i="20"/>
  <c r="P116" i="20"/>
  <c r="P121" i="20"/>
  <c r="P128" i="20"/>
  <c r="P147" i="20"/>
  <c r="P126" i="20"/>
  <c r="P135" i="20"/>
  <c r="P141" i="20"/>
  <c r="P148" i="20"/>
  <c r="P158" i="20"/>
  <c r="P167" i="20"/>
  <c r="P173" i="20"/>
  <c r="P180" i="20"/>
  <c r="P190" i="20"/>
  <c r="P199" i="20"/>
  <c r="P205" i="20"/>
  <c r="P212" i="20"/>
  <c r="P222" i="20"/>
  <c r="P231" i="20"/>
  <c r="P237" i="20"/>
  <c r="P244" i="20"/>
  <c r="P254" i="20"/>
  <c r="P263" i="20"/>
  <c r="P269" i="20"/>
  <c r="P276" i="20"/>
  <c r="P286" i="20"/>
  <c r="P295" i="20"/>
  <c r="P301" i="20"/>
  <c r="P308" i="20"/>
  <c r="P318" i="20"/>
  <c r="P327" i="20"/>
  <c r="P333" i="20"/>
  <c r="P340" i="20"/>
  <c r="P350" i="20"/>
  <c r="P359" i="20"/>
  <c r="P365" i="20"/>
  <c r="P372" i="20"/>
  <c r="P382" i="20"/>
  <c r="P391" i="20"/>
  <c r="P397" i="20"/>
  <c r="P404" i="20"/>
  <c r="P414" i="20"/>
  <c r="P21" i="20"/>
  <c r="P29" i="20"/>
  <c r="P37" i="20"/>
  <c r="P45" i="20"/>
  <c r="P53" i="20"/>
  <c r="P61" i="20"/>
  <c r="P117" i="20"/>
  <c r="P123" i="20"/>
  <c r="P129" i="20"/>
  <c r="P136" i="20"/>
  <c r="P146" i="20"/>
  <c r="P155" i="20"/>
  <c r="P161" i="20"/>
  <c r="P168" i="20"/>
  <c r="P178" i="20"/>
  <c r="P187" i="20"/>
  <c r="P193" i="20"/>
  <c r="P200" i="20"/>
  <c r="P210" i="20"/>
  <c r="P219" i="20"/>
  <c r="P225" i="20"/>
  <c r="P232" i="20"/>
  <c r="P242" i="20"/>
  <c r="P251" i="20"/>
  <c r="P257" i="20"/>
  <c r="P264" i="20"/>
  <c r="P274" i="20"/>
  <c r="P283" i="20"/>
  <c r="P289" i="20"/>
  <c r="P296" i="20"/>
  <c r="P306" i="20"/>
  <c r="P315" i="20"/>
  <c r="P321" i="20"/>
  <c r="P328" i="20"/>
  <c r="P338" i="20"/>
  <c r="P347" i="20"/>
  <c r="P353" i="20"/>
  <c r="P360" i="20"/>
  <c r="P370" i="20"/>
  <c r="P379" i="20"/>
  <c r="P385" i="20"/>
  <c r="P392" i="20"/>
  <c r="P402" i="20"/>
  <c r="P411" i="20"/>
  <c r="P71" i="20"/>
  <c r="P75" i="20"/>
  <c r="P79" i="20"/>
  <c r="P83" i="20"/>
  <c r="P87" i="20"/>
  <c r="P91" i="20"/>
  <c r="P95" i="20"/>
  <c r="P99" i="20"/>
  <c r="P103" i="20"/>
  <c r="P107" i="20"/>
  <c r="P111" i="20"/>
  <c r="P115" i="20"/>
  <c r="P124" i="20"/>
  <c r="P143" i="20"/>
  <c r="P149" i="20"/>
  <c r="P156" i="20"/>
  <c r="P175" i="20"/>
  <c r="P181" i="20"/>
  <c r="P188" i="20"/>
  <c r="P207" i="20"/>
  <c r="P213" i="20"/>
  <c r="P220" i="20"/>
  <c r="P239" i="20"/>
  <c r="P245" i="20"/>
  <c r="P252" i="20"/>
  <c r="P271" i="20"/>
  <c r="P277" i="20"/>
  <c r="P284" i="20"/>
  <c r="P303" i="20"/>
  <c r="P309" i="20"/>
  <c r="P316" i="20"/>
  <c r="P326" i="20"/>
  <c r="P335" i="20"/>
  <c r="P341" i="20"/>
  <c r="P348" i="20"/>
  <c r="P358" i="20"/>
  <c r="P367" i="20"/>
  <c r="P373" i="20"/>
  <c r="P380" i="20"/>
  <c r="P390" i="20"/>
  <c r="P399" i="20"/>
  <c r="P405" i="20"/>
  <c r="P412" i="20"/>
  <c r="P122" i="20"/>
  <c r="P131" i="20"/>
  <c r="P137" i="20"/>
  <c r="P144" i="20"/>
  <c r="P154" i="20"/>
  <c r="P163" i="20"/>
  <c r="P169" i="20"/>
  <c r="P176" i="20"/>
  <c r="P186" i="20"/>
  <c r="P195" i="20"/>
  <c r="P201" i="20"/>
  <c r="P208" i="20"/>
  <c r="P227" i="20"/>
  <c r="P233" i="20"/>
  <c r="P240" i="20"/>
  <c r="P259" i="20"/>
  <c r="P265" i="20"/>
  <c r="P272" i="20"/>
  <c r="P291" i="20"/>
  <c r="P297" i="20"/>
  <c r="P304" i="20"/>
  <c r="P323" i="20"/>
  <c r="P329" i="20"/>
  <c r="P336" i="20"/>
  <c r="P346" i="20"/>
  <c r="P355" i="20"/>
  <c r="P361" i="20"/>
  <c r="P368" i="20"/>
  <c r="P378" i="20"/>
  <c r="P387" i="20"/>
  <c r="P393" i="20"/>
  <c r="P400" i="20"/>
  <c r="P410" i="20"/>
  <c r="P30" i="20"/>
  <c r="P38" i="20"/>
  <c r="P46" i="20"/>
  <c r="P54" i="20"/>
  <c r="P62" i="20"/>
  <c r="P108" i="20"/>
  <c r="P112" i="20"/>
  <c r="P119" i="20"/>
  <c r="P125" i="20"/>
  <c r="P132" i="20"/>
  <c r="P151" i="20"/>
  <c r="P157" i="20"/>
  <c r="P164" i="20"/>
  <c r="P183" i="20"/>
  <c r="P189" i="20"/>
  <c r="P196" i="20"/>
  <c r="P215" i="20"/>
  <c r="P221" i="20"/>
  <c r="P228" i="20"/>
  <c r="P238" i="20"/>
  <c r="P247" i="20"/>
  <c r="P253" i="20"/>
  <c r="P260" i="20"/>
  <c r="P270" i="20"/>
  <c r="P279" i="20"/>
  <c r="P285" i="20"/>
  <c r="P292" i="20"/>
  <c r="P311" i="20"/>
  <c r="P317" i="20"/>
  <c r="P324" i="20"/>
  <c r="P334" i="20"/>
  <c r="P343" i="20"/>
  <c r="P349" i="20"/>
  <c r="P356" i="20"/>
  <c r="P366" i="20"/>
  <c r="P375" i="20"/>
  <c r="P381" i="20"/>
  <c r="P388" i="20"/>
  <c r="P398" i="20"/>
  <c r="P407" i="20"/>
  <c r="P413" i="20"/>
  <c r="P33" i="20"/>
  <c r="P41" i="20"/>
  <c r="P49" i="20"/>
  <c r="P57" i="20"/>
  <c r="P65" i="20"/>
  <c r="P120" i="20"/>
  <c r="P139" i="20"/>
  <c r="P145" i="20"/>
  <c r="P152" i="20"/>
  <c r="P171" i="20"/>
  <c r="P177" i="20"/>
  <c r="P184" i="20"/>
  <c r="P203" i="20"/>
  <c r="P209" i="20"/>
  <c r="P216" i="20"/>
  <c r="P235" i="20"/>
  <c r="P241" i="20"/>
  <c r="P248" i="20"/>
  <c r="P267" i="20"/>
  <c r="P273" i="20"/>
  <c r="P280" i="20"/>
  <c r="P299" i="20"/>
  <c r="P305" i="20"/>
  <c r="P312" i="20"/>
  <c r="P322" i="20"/>
  <c r="P331" i="20"/>
  <c r="P337" i="20"/>
  <c r="P344" i="20"/>
  <c r="P354" i="20"/>
  <c r="P363" i="20"/>
  <c r="P369" i="20"/>
  <c r="P376" i="20"/>
  <c r="P386" i="20"/>
  <c r="P395" i="20"/>
  <c r="P401" i="20"/>
  <c r="P408" i="20"/>
  <c r="P127" i="20"/>
  <c r="P133" i="20"/>
  <c r="P140" i="20"/>
  <c r="P159" i="20"/>
  <c r="P165" i="20"/>
  <c r="P172" i="20"/>
  <c r="P191" i="20"/>
  <c r="P197" i="20"/>
  <c r="P204" i="20"/>
  <c r="P223" i="20"/>
  <c r="P229" i="20"/>
  <c r="P236" i="20"/>
  <c r="P255" i="20"/>
  <c r="P261" i="20"/>
  <c r="P268" i="20"/>
  <c r="P287" i="20"/>
  <c r="P293" i="20"/>
  <c r="P300" i="20"/>
  <c r="P319" i="20"/>
  <c r="P325" i="20"/>
  <c r="P332" i="20"/>
  <c r="P342" i="20"/>
  <c r="P351" i="20"/>
  <c r="P357" i="20"/>
  <c r="P364" i="20"/>
  <c r="P374" i="20"/>
  <c r="P383" i="20"/>
  <c r="P389" i="20"/>
  <c r="P396" i="20"/>
  <c r="P406" i="20"/>
  <c r="AO66" i="20" l="1"/>
  <c r="AO65" i="20"/>
  <c r="AO57" i="20"/>
  <c r="AO49" i="20"/>
  <c r="AO41" i="20"/>
  <c r="AO25" i="20"/>
  <c r="AO17" i="20"/>
  <c r="AN61" i="20"/>
  <c r="AN53" i="20"/>
  <c r="AN45" i="20"/>
  <c r="AN37" i="20"/>
  <c r="AN29" i="20"/>
  <c r="AN21" i="20"/>
  <c r="AN28" i="20"/>
  <c r="AN20" i="20"/>
  <c r="AN43" i="20"/>
  <c r="AN27" i="20"/>
  <c r="AN30" i="20"/>
  <c r="AO64" i="20"/>
  <c r="AO56" i="20"/>
  <c r="AO48" i="20"/>
  <c r="AO40" i="20"/>
  <c r="AO32" i="20"/>
  <c r="AO24" i="20"/>
  <c r="AO16" i="20"/>
  <c r="AN60" i="20"/>
  <c r="AN52" i="20"/>
  <c r="AN44" i="20"/>
  <c r="AN36" i="20"/>
  <c r="AN51" i="20"/>
  <c r="AN19" i="20"/>
  <c r="AO63" i="20"/>
  <c r="AO55" i="20"/>
  <c r="AO47" i="20"/>
  <c r="AO39" i="20"/>
  <c r="AO31" i="20"/>
  <c r="AO23" i="20"/>
  <c r="AO15" i="20"/>
  <c r="AN59" i="20"/>
  <c r="AN35" i="20"/>
  <c r="AO62" i="20"/>
  <c r="AO54" i="20"/>
  <c r="AO46" i="20"/>
  <c r="AO38" i="20"/>
  <c r="AO30" i="20"/>
  <c r="AO22" i="20"/>
  <c r="AN66" i="20"/>
  <c r="AN58" i="20"/>
  <c r="AN50" i="20"/>
  <c r="AN42" i="20"/>
  <c r="AN34" i="20"/>
  <c r="AN26" i="20"/>
  <c r="AN18" i="20"/>
  <c r="AN31" i="20"/>
  <c r="AN15" i="20"/>
  <c r="AO34" i="20"/>
  <c r="AN54" i="20"/>
  <c r="AO61" i="20"/>
  <c r="AO53" i="20"/>
  <c r="AO45" i="20"/>
  <c r="AO37" i="20"/>
  <c r="AO29" i="20"/>
  <c r="AO21" i="20"/>
  <c r="AN65" i="20"/>
  <c r="AN57" i="20"/>
  <c r="AN49" i="20"/>
  <c r="AN41" i="20"/>
  <c r="AN33" i="20"/>
  <c r="AN25" i="20"/>
  <c r="AN17" i="20"/>
  <c r="AN16" i="20"/>
  <c r="AN55" i="20"/>
  <c r="AN23" i="20"/>
  <c r="AO42" i="20"/>
  <c r="AN62" i="20"/>
  <c r="AN46" i="20"/>
  <c r="AO60" i="20"/>
  <c r="AO52" i="20"/>
  <c r="AO44" i="20"/>
  <c r="AO36" i="20"/>
  <c r="AO28" i="20"/>
  <c r="AO20" i="20"/>
  <c r="AN64" i="20"/>
  <c r="AN56" i="20"/>
  <c r="AN48" i="20"/>
  <c r="AN40" i="20"/>
  <c r="AN32" i="20"/>
  <c r="AN24" i="20"/>
  <c r="AN63" i="20"/>
  <c r="AN39" i="20"/>
  <c r="AO50" i="20"/>
  <c r="AO26" i="20"/>
  <c r="AN38" i="20"/>
  <c r="AO59" i="20"/>
  <c r="AO51" i="20"/>
  <c r="AO43" i="20"/>
  <c r="AO35" i="20"/>
  <c r="AO27" i="20"/>
  <c r="AO19" i="20"/>
  <c r="AN47" i="20"/>
  <c r="AO58" i="20"/>
  <c r="AO18" i="20"/>
  <c r="AN22" i="20"/>
  <c r="AM66" i="20"/>
  <c r="AM58" i="20"/>
  <c r="AM50" i="20"/>
  <c r="AM42" i="20"/>
  <c r="AM34" i="20"/>
  <c r="AM26" i="20"/>
  <c r="AM18" i="20"/>
  <c r="AL62" i="20"/>
  <c r="AL54" i="20"/>
  <c r="AL46" i="20"/>
  <c r="AL38" i="20"/>
  <c r="AL30" i="20"/>
  <c r="AL22" i="20"/>
  <c r="AK66" i="20"/>
  <c r="AK58" i="20"/>
  <c r="AK50" i="20"/>
  <c r="AK42" i="20"/>
  <c r="AM65" i="20"/>
  <c r="AM57" i="20"/>
  <c r="AM49" i="20"/>
  <c r="AM41" i="20"/>
  <c r="AM33" i="20"/>
  <c r="AM25" i="20"/>
  <c r="AM17" i="20"/>
  <c r="AL61" i="20"/>
  <c r="AL53" i="20"/>
  <c r="AL45" i="20"/>
  <c r="AL37" i="20"/>
  <c r="AL29" i="20"/>
  <c r="AL21" i="20"/>
  <c r="AK65" i="20"/>
  <c r="AK57" i="20"/>
  <c r="AK49" i="20"/>
  <c r="AK41" i="20"/>
  <c r="AK33" i="20"/>
  <c r="AK25" i="20"/>
  <c r="AK17" i="20"/>
  <c r="AM64" i="20"/>
  <c r="AM56" i="20"/>
  <c r="AM48" i="20"/>
  <c r="AM40" i="20"/>
  <c r="AM32" i="20"/>
  <c r="AM24" i="20"/>
  <c r="AM16" i="20"/>
  <c r="AL60" i="20"/>
  <c r="AL52" i="20"/>
  <c r="AL44" i="20"/>
  <c r="AL36" i="20"/>
  <c r="AL28" i="20"/>
  <c r="AL20" i="20"/>
  <c r="AK64" i="20"/>
  <c r="AK56" i="20"/>
  <c r="AK48" i="20"/>
  <c r="AK40" i="20"/>
  <c r="AK32" i="20"/>
  <c r="AM63" i="20"/>
  <c r="AM55" i="20"/>
  <c r="AM47" i="20"/>
  <c r="AM39" i="20"/>
  <c r="AM31" i="20"/>
  <c r="AM23" i="20"/>
  <c r="AM15" i="20"/>
  <c r="AL59" i="20"/>
  <c r="AL51" i="20"/>
  <c r="AL43" i="20"/>
  <c r="AL35" i="20"/>
  <c r="AL27" i="20"/>
  <c r="AL19" i="20"/>
  <c r="AK63" i="20"/>
  <c r="AK55" i="20"/>
  <c r="AK47" i="20"/>
  <c r="AK39" i="20"/>
  <c r="AK31" i="20"/>
  <c r="AK23" i="20"/>
  <c r="AK15" i="20"/>
  <c r="AK20" i="20"/>
  <c r="AM35" i="20"/>
  <c r="AL63" i="20"/>
  <c r="AL31" i="20"/>
  <c r="AK59" i="20"/>
  <c r="AK35" i="20"/>
  <c r="AK26" i="20"/>
  <c r="AM62" i="20"/>
  <c r="AM54" i="20"/>
  <c r="AM46" i="20"/>
  <c r="AM38" i="20"/>
  <c r="AM30" i="20"/>
  <c r="AM22" i="20"/>
  <c r="AL66" i="20"/>
  <c r="AL58" i="20"/>
  <c r="AL50" i="20"/>
  <c r="AL42" i="20"/>
  <c r="AL34" i="20"/>
  <c r="AL26" i="20"/>
  <c r="AL18" i="20"/>
  <c r="AK62" i="20"/>
  <c r="AK54" i="20"/>
  <c r="AK46" i="20"/>
  <c r="AK38" i="20"/>
  <c r="AK30" i="20"/>
  <c r="AK22" i="20"/>
  <c r="AK52" i="20"/>
  <c r="AK28" i="20"/>
  <c r="AM51" i="20"/>
  <c r="AM19" i="20"/>
  <c r="AL39" i="20"/>
  <c r="AL15" i="20"/>
  <c r="AK43" i="20"/>
  <c r="AK34" i="20"/>
  <c r="AK16" i="20"/>
  <c r="AM61" i="20"/>
  <c r="AM53" i="20"/>
  <c r="AM45" i="20"/>
  <c r="AM37" i="20"/>
  <c r="AM29" i="20"/>
  <c r="AM21" i="20"/>
  <c r="AL65" i="20"/>
  <c r="AL57" i="20"/>
  <c r="AL49" i="20"/>
  <c r="AL41" i="20"/>
  <c r="AL33" i="20"/>
  <c r="AL25" i="20"/>
  <c r="AL17" i="20"/>
  <c r="AK61" i="20"/>
  <c r="AK53" i="20"/>
  <c r="AK45" i="20"/>
  <c r="AK37" i="20"/>
  <c r="AK29" i="20"/>
  <c r="AK21" i="20"/>
  <c r="AK60" i="20"/>
  <c r="AK44" i="20"/>
  <c r="AM59" i="20"/>
  <c r="AM43" i="20"/>
  <c r="AL47" i="20"/>
  <c r="AK51" i="20"/>
  <c r="AK19" i="20"/>
  <c r="AK18" i="20"/>
  <c r="AM60" i="20"/>
  <c r="AM52" i="20"/>
  <c r="AM44" i="20"/>
  <c r="AM36" i="20"/>
  <c r="AM28" i="20"/>
  <c r="AM20" i="20"/>
  <c r="AL64" i="20"/>
  <c r="AL56" i="20"/>
  <c r="AL48" i="20"/>
  <c r="AL40" i="20"/>
  <c r="AL32" i="20"/>
  <c r="AL24" i="20"/>
  <c r="AL16" i="20"/>
  <c r="AK36" i="20"/>
  <c r="AM27" i="20"/>
  <c r="AL55" i="20"/>
  <c r="AL23" i="20"/>
  <c r="AK27" i="20"/>
  <c r="AK24" i="20"/>
  <c r="G40" i="16"/>
  <c r="J40" i="16"/>
  <c r="M40" i="16"/>
  <c r="P40" i="16"/>
  <c r="G41" i="16"/>
  <c r="J41" i="16"/>
  <c r="M41" i="16"/>
  <c r="P41" i="16"/>
  <c r="G42" i="16"/>
  <c r="J42" i="16"/>
  <c r="M42" i="16"/>
  <c r="P42" i="16"/>
  <c r="Y42" i="16"/>
  <c r="G43" i="16"/>
  <c r="J43" i="16"/>
  <c r="M43" i="16"/>
  <c r="P43" i="16"/>
  <c r="Y43" i="16"/>
  <c r="G44" i="16"/>
  <c r="J44" i="16"/>
  <c r="M44" i="16"/>
  <c r="P44" i="16"/>
  <c r="Y44" i="16"/>
  <c r="AA44" i="16"/>
  <c r="N42" i="14" l="1"/>
  <c r="L42" i="14"/>
  <c r="J42" i="14"/>
  <c r="H42" i="14"/>
  <c r="H43" i="14" s="1"/>
  <c r="L43" i="14" l="1"/>
  <c r="Q35" i="4"/>
  <c r="Q30" i="4"/>
  <c r="Q24" i="4"/>
  <c r="Q19" i="4"/>
  <c r="Q13" i="4"/>
  <c r="Q8" i="4"/>
  <c r="C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B4F5377-E6ED-4622-87B7-CFE6DCFCEB6B}">
      <text>
        <r>
          <rPr>
            <b/>
            <sz val="9"/>
            <color indexed="81"/>
            <rFont val="MS P ゴシック"/>
            <family val="3"/>
            <charset val="128"/>
          </rPr>
          <t xml:space="preserve">
〇食事時間及び入浴時間は、事前に交流の家で調整します。
○入退所時間は原則として9時～16時となります。
※入退所時間が上記時間内にできない場合は、事前にご連絡ください。
○退所点検時（8時40分～）には、引率者1名と各宿泊室1名の立ち会いができるように活動の設定をお願い致します。
○スポーツ、部活動等（練習試合・大会等）のご利用で、代表者会に参加できない場合は備考欄にその旨をご記入ください。
○当日の宿泊人数及び団体数が多い場合、全団体の入浴時間の確保のため、夜間の活動内容と実施時間を調整する場合がありますので、ご協力をお願い致します。
（例．エアロビクスの時間を１９時～２０時→１８時３０分～１９時３０分に変更する等）
</t>
        </r>
      </text>
    </comment>
    <comment ref="B8" authorId="0" shapeId="0" xr:uid="{6F09A422-6334-491C-8EBC-B208925AACA1}">
      <text>
        <r>
          <rPr>
            <b/>
            <sz val="9"/>
            <color indexed="81"/>
            <rFont val="MS P ゴシック"/>
            <family val="3"/>
            <charset val="128"/>
          </rPr>
          <t xml:space="preserve">
○次の場合は、研修施設利用料金は免除となります。
・学校行事（特別活動）の集団宿泊的行事で利用する研修施設の料金
・指導料が必要な活動プログラムで利用する研修施設の料金
・宿泊団体の１箇所分（各時間帯毎）の研修施設の料金
・宿泊団体の退所日に荷物置き場や着替え場所として利用する研修施設の料金
○次の場合は、夜間照明使用料金は免除となります。
・日帰り利用団体のうち、大洲市内の中学校、高等学校の部活動で利用する場合
・宿泊団体のうち、活動プログラム（キャンプファイヤー等）においてグラウンドの夜間照明設備を使用する場合
</t>
        </r>
      </text>
    </comment>
    <comment ref="B11" authorId="0" shapeId="0" xr:uid="{ECD5D09A-EC0C-41A5-A2D8-1FE73403C472}">
      <text>
        <r>
          <rPr>
            <b/>
            <sz val="9"/>
            <color indexed="81"/>
            <rFont val="MS P ゴシック"/>
            <family val="3"/>
            <charset val="128"/>
          </rPr>
          <t xml:space="preserve">○カヌー（平水版）は原則として2人1組のペアをご設定ください。
○1便あたりのバスの座席数は最大64人です。この人数を越える場合は、団体で送迎していただく場合もあります。
マイクロバス27人、中型バス37人＋立席（中学生以上）に分乗します。）
※超過人数分の送迎を自主で行う場合、1便最大80人まで対応可能です。
○1便、2便、3便の最大240名まで実施可能です。
2便以上で実施する場合は、内容としてバス送迎の時間差を利用して、カヌーにおける説明のタイミングを変えています。なお、カヌー活動及び乗艇時間はどの便も同じです。
</t>
        </r>
      </text>
    </comment>
  </commentList>
</comments>
</file>

<file path=xl/sharedStrings.xml><?xml version="1.0" encoding="utf-8"?>
<sst xmlns="http://schemas.openxmlformats.org/spreadsheetml/2006/main" count="4860" uniqueCount="741">
  <si>
    <t>受付者</t>
    <rPh sb="0" eb="2">
      <t>ウケツケ</t>
    </rPh>
    <rPh sb="2" eb="3">
      <t>シャ</t>
    </rPh>
    <phoneticPr fontId="3"/>
  </si>
  <si>
    <t>調プロ</t>
    <rPh sb="0" eb="1">
      <t>チョウ</t>
    </rPh>
    <phoneticPr fontId="3"/>
  </si>
  <si>
    <t>宿泊室</t>
    <rPh sb="0" eb="3">
      <t>シュクハクシツ</t>
    </rPh>
    <phoneticPr fontId="3"/>
  </si>
  <si>
    <t>主任専門職</t>
    <rPh sb="0" eb="2">
      <t>シュニン</t>
    </rPh>
    <rPh sb="2" eb="3">
      <t>セン</t>
    </rPh>
    <rPh sb="3" eb="4">
      <t>モン</t>
    </rPh>
    <rPh sb="4" eb="5">
      <t>ショク</t>
    </rPh>
    <phoneticPr fontId="3"/>
  </si>
  <si>
    <t>次長</t>
    <rPh sb="0" eb="2">
      <t>ジチョウ</t>
    </rPh>
    <phoneticPr fontId="3"/>
  </si>
  <si>
    <t>所長</t>
    <rPh sb="0" eb="2">
      <t>ショチョウ</t>
    </rPh>
    <phoneticPr fontId="3"/>
  </si>
  <si>
    <t>施設欄</t>
    <rPh sb="0" eb="2">
      <t>シセツ</t>
    </rPh>
    <rPh sb="2" eb="3">
      <t>ラン</t>
    </rPh>
    <phoneticPr fontId="3"/>
  </si>
  <si>
    <t>◎個人情報の取扱:本申込書の個人情報は、適正に管理し、目的以外の利用や第三者への情報提供は行いません。</t>
    <rPh sb="1" eb="3">
      <t>コジン</t>
    </rPh>
    <rPh sb="3" eb="5">
      <t>ジョウホウ</t>
    </rPh>
    <rPh sb="6" eb="8">
      <t>トリアツカイ</t>
    </rPh>
    <phoneticPr fontId="3"/>
  </si>
  <si>
    <t>分　頃</t>
    <rPh sb="0" eb="1">
      <t>フン</t>
    </rPh>
    <rPh sb="2" eb="3">
      <t>ゴロ</t>
    </rPh>
    <phoneticPr fontId="3"/>
  </si>
  <si>
    <t>時</t>
    <rPh sb="0" eb="1">
      <t>ジ</t>
    </rPh>
    <phoneticPr fontId="3"/>
  </si>
  <si>
    <t>退所</t>
    <rPh sb="0" eb="2">
      <t>タイショ</t>
    </rPh>
    <phoneticPr fontId="3"/>
  </si>
  <si>
    <t>交通手段</t>
    <rPh sb="0" eb="2">
      <t>コウツウ</t>
    </rPh>
    <rPh sb="2" eb="4">
      <t>シュダン</t>
    </rPh>
    <phoneticPr fontId="3"/>
  </si>
  <si>
    <t>入所</t>
    <rPh sb="0" eb="2">
      <t>ニュウショ</t>
    </rPh>
    <phoneticPr fontId="3"/>
  </si>
  <si>
    <t>入退所
予定時刻</t>
    <rPh sb="0" eb="3">
      <t>ニュウタイショ</t>
    </rPh>
    <rPh sb="4" eb="6">
      <t>ヨテイ</t>
    </rPh>
    <rPh sb="6" eb="8">
      <t>ジコク</t>
    </rPh>
    <phoneticPr fontId="3"/>
  </si>
  <si>
    <t>利用目的</t>
    <rPh sb="0" eb="2">
      <t>リヨウ</t>
    </rPh>
    <rPh sb="2" eb="4">
      <t>モクテキ</t>
    </rPh>
    <phoneticPr fontId="3"/>
  </si>
  <si>
    <t>研修会名</t>
    <rPh sb="0" eb="2">
      <t>ケンシュウ</t>
    </rPh>
    <rPh sb="2" eb="3">
      <t>カイ</t>
    </rPh>
    <rPh sb="3" eb="4">
      <t>メイ</t>
    </rPh>
    <phoneticPr fontId="3"/>
  </si>
  <si>
    <t>利用情報</t>
    <rPh sb="0" eb="2">
      <t>リヨウ</t>
    </rPh>
    <rPh sb="2" eb="4">
      <t>ジョウホウ</t>
    </rPh>
    <phoneticPr fontId="3"/>
  </si>
  <si>
    <t>住所</t>
    <rPh sb="0" eb="2">
      <t>ジュウショ</t>
    </rPh>
    <phoneticPr fontId="3"/>
  </si>
  <si>
    <t>郵便番号</t>
    <rPh sb="0" eb="4">
      <t>ユウビンバンゴウ</t>
    </rPh>
    <phoneticPr fontId="3"/>
  </si>
  <si>
    <t xml:space="preserve"> 携帯電話番号</t>
    <rPh sb="1" eb="3">
      <t>ケイタイ</t>
    </rPh>
    <rPh sb="3" eb="5">
      <t>デンワ</t>
    </rPh>
    <rPh sb="5" eb="7">
      <t>バンゴウ</t>
    </rPh>
    <phoneticPr fontId="3"/>
  </si>
  <si>
    <t xml:space="preserve"> FAX番号</t>
    <rPh sb="4" eb="6">
      <t>バンゴウ</t>
    </rPh>
    <phoneticPr fontId="3"/>
  </si>
  <si>
    <t>氏名</t>
    <rPh sb="0" eb="2">
      <t>シメイ</t>
    </rPh>
    <phoneticPr fontId="3"/>
  </si>
  <si>
    <t>電話番号</t>
    <rPh sb="0" eb="2">
      <t>デンワ</t>
    </rPh>
    <rPh sb="2" eb="4">
      <t>バンゴウ</t>
    </rPh>
    <phoneticPr fontId="3"/>
  </si>
  <si>
    <t>利用に関する担当者</t>
    <rPh sb="0" eb="2">
      <t>リヨウ</t>
    </rPh>
    <rPh sb="3" eb="4">
      <t>カン</t>
    </rPh>
    <rPh sb="6" eb="8">
      <t>タントウ</t>
    </rPh>
    <phoneticPr fontId="3"/>
  </si>
  <si>
    <t xml:space="preserve"> 電話番号</t>
    <rPh sb="1" eb="3">
      <t>デンワ</t>
    </rPh>
    <rPh sb="3" eb="5">
      <t>バンゴウ</t>
    </rPh>
    <phoneticPr fontId="3"/>
  </si>
  <si>
    <t>代表者（責任者）</t>
    <rPh sb="0" eb="3">
      <t>ダイヒョウシャ</t>
    </rPh>
    <rPh sb="4" eb="7">
      <t>セキニンシャ</t>
    </rPh>
    <phoneticPr fontId="3"/>
  </si>
  <si>
    <t>日</t>
    <rPh sb="0" eb="1">
      <t>ヒ</t>
    </rPh>
    <phoneticPr fontId="3"/>
  </si>
  <si>
    <t>月</t>
    <rPh sb="0" eb="1">
      <t>ツキ</t>
    </rPh>
    <phoneticPr fontId="3"/>
  </si>
  <si>
    <t>年</t>
    <rPh sb="0" eb="1">
      <t>ネン</t>
    </rPh>
    <phoneticPr fontId="3"/>
  </si>
  <si>
    <t>～</t>
    <phoneticPr fontId="3"/>
  </si>
  <si>
    <t>団体名</t>
    <rPh sb="0" eb="2">
      <t>ダンタイ</t>
    </rPh>
    <rPh sb="2" eb="3">
      <t>メイ</t>
    </rPh>
    <phoneticPr fontId="3"/>
  </si>
  <si>
    <t>利用期間　（西暦）</t>
    <rPh sb="0" eb="2">
      <t>リヨウ</t>
    </rPh>
    <rPh sb="2" eb="4">
      <t>キカン</t>
    </rPh>
    <rPh sb="6" eb="8">
      <t>セイレキ</t>
    </rPh>
    <phoneticPr fontId="3"/>
  </si>
  <si>
    <t>フリガナ</t>
    <phoneticPr fontId="3"/>
  </si>
  <si>
    <t>利用団体情報</t>
    <rPh sb="0" eb="2">
      <t>リヨウ</t>
    </rPh>
    <rPh sb="2" eb="4">
      <t>ダンタイ</t>
    </rPh>
    <rPh sb="4" eb="6">
      <t>ジョウホウ</t>
    </rPh>
    <phoneticPr fontId="3"/>
  </si>
  <si>
    <t>⑤</t>
    <phoneticPr fontId="3"/>
  </si>
  <si>
    <t>希望場所</t>
    <rPh sb="0" eb="2">
      <t>キボウ</t>
    </rPh>
    <rPh sb="2" eb="4">
      <t>バショ</t>
    </rPh>
    <phoneticPr fontId="3"/>
  </si>
  <si>
    <t>荒天時種目</t>
    <rPh sb="0" eb="2">
      <t>コウテン</t>
    </rPh>
    <rPh sb="2" eb="3">
      <t>ジ</t>
    </rPh>
    <rPh sb="3" eb="5">
      <t>シュモク</t>
    </rPh>
    <phoneticPr fontId="3"/>
  </si>
  <si>
    <t>希望場所</t>
    <rPh sb="0" eb="2">
      <t>キボウ</t>
    </rPh>
    <rPh sb="2" eb="4">
      <t>バショ</t>
    </rPh>
    <phoneticPr fontId="19"/>
  </si>
  <si>
    <t>時間</t>
    <rPh sb="0" eb="2">
      <t>ジカン</t>
    </rPh>
    <phoneticPr fontId="19"/>
  </si>
  <si>
    <t>座禅</t>
    <rPh sb="0" eb="2">
      <t>ザゼン</t>
    </rPh>
    <phoneticPr fontId="19"/>
  </si>
  <si>
    <t>各便の
人数</t>
    <rPh sb="0" eb="2">
      <t>カクビン</t>
    </rPh>
    <rPh sb="4" eb="6">
      <t>ニンズウ</t>
    </rPh>
    <phoneticPr fontId="3"/>
  </si>
  <si>
    <t>カヌー</t>
    <phoneticPr fontId="19"/>
  </si>
  <si>
    <t>メニュー・ねらい・班分けなど</t>
    <rPh sb="9" eb="10">
      <t>ハン</t>
    </rPh>
    <rPh sb="10" eb="11">
      <t>ワ</t>
    </rPh>
    <phoneticPr fontId="19"/>
  </si>
  <si>
    <t>人数</t>
    <rPh sb="0" eb="2">
      <t>ニンズウ</t>
    </rPh>
    <phoneticPr fontId="19"/>
  </si>
  <si>
    <t>場所</t>
    <rPh sb="1" eb="2">
      <t>ショ</t>
    </rPh>
    <phoneticPr fontId="19"/>
  </si>
  <si>
    <t>女</t>
    <rPh sb="0" eb="1">
      <t>オンナ</t>
    </rPh>
    <phoneticPr fontId="3"/>
  </si>
  <si>
    <t>指導依頼</t>
    <rPh sb="0" eb="2">
      <t>シドウ</t>
    </rPh>
    <rPh sb="2" eb="4">
      <t>イライ</t>
    </rPh>
    <phoneticPr fontId="19"/>
  </si>
  <si>
    <t>活動内容</t>
    <rPh sb="0" eb="2">
      <t>カツドウ</t>
    </rPh>
    <rPh sb="2" eb="4">
      <t>ナイヨウ</t>
    </rPh>
    <phoneticPr fontId="19"/>
  </si>
  <si>
    <t>男</t>
    <rPh sb="0" eb="1">
      <t>オトコ</t>
    </rPh>
    <phoneticPr fontId="3"/>
  </si>
  <si>
    <t>荒天</t>
    <rPh sb="0" eb="2">
      <t>コウテン</t>
    </rPh>
    <phoneticPr fontId="19"/>
  </si>
  <si>
    <t>日帰り</t>
    <rPh sb="0" eb="2">
      <t>ヒガエ</t>
    </rPh>
    <phoneticPr fontId="19"/>
  </si>
  <si>
    <t>食事数</t>
    <rPh sb="0" eb="2">
      <t>ショクジ</t>
    </rPh>
    <rPh sb="2" eb="3">
      <t>スウ</t>
    </rPh>
    <phoneticPr fontId="19"/>
  </si>
  <si>
    <t>宿泊</t>
    <rPh sb="0" eb="2">
      <t>シュクハク</t>
    </rPh>
    <phoneticPr fontId="19"/>
  </si>
  <si>
    <t>晴天</t>
    <rPh sb="0" eb="2">
      <t>セイテン</t>
    </rPh>
    <phoneticPr fontId="19"/>
  </si>
  <si>
    <t>3日目</t>
    <rPh sb="1" eb="3">
      <t>ニチメ</t>
    </rPh>
    <phoneticPr fontId="19"/>
  </si>
  <si>
    <t>2日目</t>
    <rPh sb="1" eb="3">
      <t>ニチメ</t>
    </rPh>
    <phoneticPr fontId="19"/>
  </si>
  <si>
    <t>1日目</t>
    <rPh sb="1" eb="3">
      <t>ニチメ</t>
    </rPh>
    <phoneticPr fontId="19"/>
  </si>
  <si>
    <t>利用者数</t>
    <rPh sb="0" eb="3">
      <t>リヨウシャ</t>
    </rPh>
    <rPh sb="3" eb="4">
      <t>スウ</t>
    </rPh>
    <phoneticPr fontId="19"/>
  </si>
  <si>
    <t>夕食数</t>
    <rPh sb="0" eb="1">
      <t>ユウ</t>
    </rPh>
    <rPh sb="2" eb="3">
      <t>スウ</t>
    </rPh>
    <phoneticPr fontId="3"/>
  </si>
  <si>
    <t>昼食数</t>
    <rPh sb="2" eb="3">
      <t>スウ</t>
    </rPh>
    <phoneticPr fontId="3"/>
  </si>
  <si>
    <t>朝食数</t>
    <rPh sb="0" eb="1">
      <t>アサ</t>
    </rPh>
    <rPh sb="2" eb="3">
      <t>スウ</t>
    </rPh>
    <phoneticPr fontId="3"/>
  </si>
  <si>
    <t>区分</t>
  </si>
  <si>
    <t>天気</t>
    <rPh sb="0" eb="2">
      <t>テンキ</t>
    </rPh>
    <phoneticPr fontId="19"/>
  </si>
  <si>
    <t>日数</t>
  </si>
  <si>
    <t>利用団体名</t>
    <rPh sb="0" eb="2">
      <t>リヨウ</t>
    </rPh>
    <rPh sb="2" eb="5">
      <t>ダンタイメイ</t>
    </rPh>
    <phoneticPr fontId="19"/>
  </si>
  <si>
    <t>所属</t>
    <rPh sb="0" eb="2">
      <t>ショゾク</t>
    </rPh>
    <phoneticPr fontId="3"/>
  </si>
  <si>
    <t>番号</t>
    <rPh sb="0" eb="2">
      <t>バンゴウ</t>
    </rPh>
    <phoneticPr fontId="3"/>
  </si>
  <si>
    <t>小学生</t>
    <rPh sb="0" eb="3">
      <t>ショウガクセイ</t>
    </rPh>
    <phoneticPr fontId="2"/>
  </si>
  <si>
    <t>中学生</t>
    <rPh sb="0" eb="3">
      <t>チュウガクセイ</t>
    </rPh>
    <phoneticPr fontId="2"/>
  </si>
  <si>
    <t>高校生</t>
    <rPh sb="0" eb="3">
      <t>コウコウセイ</t>
    </rPh>
    <phoneticPr fontId="2"/>
  </si>
  <si>
    <t>中等教育学校生</t>
    <rPh sb="0" eb="2">
      <t>チュウトウ</t>
    </rPh>
    <rPh sb="2" eb="4">
      <t>キョウイク</t>
    </rPh>
    <rPh sb="4" eb="7">
      <t>ガッコウセイ</t>
    </rPh>
    <phoneticPr fontId="2"/>
  </si>
  <si>
    <t>専門学校生・専修学校生</t>
    <rPh sb="0" eb="2">
      <t>センモン</t>
    </rPh>
    <rPh sb="2" eb="5">
      <t>ガッコウセイ</t>
    </rPh>
    <rPh sb="6" eb="8">
      <t>センシュウ</t>
    </rPh>
    <rPh sb="8" eb="11">
      <t>ガッコウセイ</t>
    </rPh>
    <phoneticPr fontId="2"/>
  </si>
  <si>
    <t>特別支援学校生</t>
    <rPh sb="0" eb="2">
      <t>トクベツ</t>
    </rPh>
    <rPh sb="2" eb="4">
      <t>シエン</t>
    </rPh>
    <rPh sb="4" eb="7">
      <t>ガッコウセイ</t>
    </rPh>
    <phoneticPr fontId="2"/>
  </si>
  <si>
    <t>その他の学生</t>
    <rPh sb="2" eb="3">
      <t>タ</t>
    </rPh>
    <rPh sb="4" eb="6">
      <t>ガクセイ</t>
    </rPh>
    <phoneticPr fontId="2"/>
  </si>
  <si>
    <t>指導員・関係者</t>
    <rPh sb="0" eb="3">
      <t>シドウイン</t>
    </rPh>
    <rPh sb="4" eb="7">
      <t>カンケイシャ</t>
    </rPh>
    <phoneticPr fontId="2"/>
  </si>
  <si>
    <t>男性</t>
    <rPh sb="0" eb="2">
      <t>ダンセイ</t>
    </rPh>
    <phoneticPr fontId="2"/>
  </si>
  <si>
    <t>女性</t>
    <rPh sb="0" eb="2">
      <t>ジョセイ</t>
    </rPh>
    <phoneticPr fontId="2"/>
  </si>
  <si>
    <t>宿泊</t>
    <rPh sb="0" eb="2">
      <t>シュクハク</t>
    </rPh>
    <phoneticPr fontId="2"/>
  </si>
  <si>
    <t>日帰り</t>
    <rPh sb="0" eb="2">
      <t>ヒガエ</t>
    </rPh>
    <phoneticPr fontId="2"/>
  </si>
  <si>
    <t>利用者所属</t>
    <rPh sb="0" eb="3">
      <t>リヨウシャ</t>
    </rPh>
    <rPh sb="3" eb="5">
      <t>ショゾク</t>
    </rPh>
    <phoneticPr fontId="2"/>
  </si>
  <si>
    <t>高等専門学校
短期大学生・大学生</t>
    <rPh sb="0" eb="6">
      <t>コウトウセンモンガッコウ</t>
    </rPh>
    <rPh sb="7" eb="9">
      <t>タンキ</t>
    </rPh>
    <rPh sb="9" eb="12">
      <t>ダイガクセイ</t>
    </rPh>
    <rPh sb="13" eb="16">
      <t>ダイガクセイ</t>
    </rPh>
    <phoneticPr fontId="2"/>
  </si>
  <si>
    <t>小計</t>
    <rPh sb="0" eb="2">
      <t>ショウケイ</t>
    </rPh>
    <phoneticPr fontId="2"/>
  </si>
  <si>
    <t>合計</t>
    <rPh sb="0" eb="2">
      <t>ゴウケイ</t>
    </rPh>
    <phoneticPr fontId="2"/>
  </si>
  <si>
    <t>社会人29歳以下</t>
    <rPh sb="0" eb="3">
      <t>シャカイジン</t>
    </rPh>
    <rPh sb="5" eb="6">
      <t>サイ</t>
    </rPh>
    <rPh sb="6" eb="8">
      <t>イカ</t>
    </rPh>
    <phoneticPr fontId="2"/>
  </si>
  <si>
    <r>
      <rPr>
        <b/>
        <sz val="11"/>
        <color indexed="8"/>
        <rFont val="ＭＳ Ｐゴシック"/>
        <family val="3"/>
        <charset val="128"/>
      </rPr>
      <t>利用者詳細　</t>
    </r>
    <r>
      <rPr>
        <sz val="9"/>
        <color indexed="8"/>
        <rFont val="ＭＳ Ｐゴシック"/>
        <family val="3"/>
        <charset val="128"/>
      </rPr>
      <t>(日毎に利用者数が違う場合は、利用者総数を記入してください。この人数と名簿の人数が合致するかご確認ください。）</t>
    </r>
    <rPh sb="21" eb="24">
      <t>リヨウシャ</t>
    </rPh>
    <rPh sb="24" eb="26">
      <t>ソウスウ</t>
    </rPh>
    <rPh sb="38" eb="40">
      <t>ニンズウ</t>
    </rPh>
    <rPh sb="41" eb="43">
      <t>メイボ</t>
    </rPh>
    <rPh sb="44" eb="46">
      <t>ニンズウ</t>
    </rPh>
    <rPh sb="47" eb="49">
      <t>ガッチ</t>
    </rPh>
    <rPh sb="53" eb="55">
      <t>カクニン</t>
    </rPh>
    <phoneticPr fontId="3"/>
  </si>
  <si>
    <t>社会人30歳以上</t>
    <rPh sb="0" eb="3">
      <t>シャカイジン</t>
    </rPh>
    <rPh sb="5" eb="6">
      <t>サイ</t>
    </rPh>
    <rPh sb="6" eb="8">
      <t>イジョウ</t>
    </rPh>
    <phoneticPr fontId="2"/>
  </si>
  <si>
    <t xml:space="preserve"> 国立大洲青少年交流の家　利用申込書</t>
    <rPh sb="1" eb="3">
      <t>コクリツ</t>
    </rPh>
    <rPh sb="3" eb="5">
      <t>オオス</t>
    </rPh>
    <rPh sb="5" eb="8">
      <t>セイショウネン</t>
    </rPh>
    <rPh sb="8" eb="10">
      <t>コウリュウ</t>
    </rPh>
    <rPh sb="11" eb="12">
      <t>イエ</t>
    </rPh>
    <rPh sb="13" eb="15">
      <t>リヨウ</t>
    </rPh>
    <rPh sb="15" eb="16">
      <t>モウ</t>
    </rPh>
    <rPh sb="16" eb="17">
      <t>コ</t>
    </rPh>
    <rPh sb="17" eb="18">
      <t>ショ</t>
    </rPh>
    <phoneticPr fontId="3"/>
  </si>
  <si>
    <t>利用期間</t>
    <rPh sb="0" eb="2">
      <t>リヨウ</t>
    </rPh>
    <rPh sb="2" eb="4">
      <t>キカン</t>
    </rPh>
    <phoneticPr fontId="2"/>
  </si>
  <si>
    <t>カヌー研修参加者名簿</t>
    <rPh sb="3" eb="5">
      <t>ケンシュウ</t>
    </rPh>
    <rPh sb="5" eb="8">
      <t>サンカシャ</t>
    </rPh>
    <rPh sb="8" eb="10">
      <t>メイボ</t>
    </rPh>
    <phoneticPr fontId="3"/>
  </si>
  <si>
    <t>日</t>
    <rPh sb="0" eb="1">
      <t>ニチ</t>
    </rPh>
    <phoneticPr fontId="3"/>
  </si>
  <si>
    <t>～</t>
    <phoneticPr fontId="2"/>
  </si>
  <si>
    <t>プログラム</t>
    <phoneticPr fontId="3"/>
  </si>
  <si>
    <t>ねらい</t>
    <phoneticPr fontId="3"/>
  </si>
  <si>
    <t>マウンテン
バイク</t>
    <phoneticPr fontId="19"/>
  </si>
  <si>
    <t>ウォーク
ラリー</t>
    <phoneticPr fontId="19"/>
  </si>
  <si>
    <t>No.</t>
    <phoneticPr fontId="3"/>
  </si>
  <si>
    <t>人数（前半）</t>
    <rPh sb="0" eb="2">
      <t>ニンズウ</t>
    </rPh>
    <rPh sb="3" eb="5">
      <t>ゼンハン</t>
    </rPh>
    <phoneticPr fontId="19"/>
  </si>
  <si>
    <t>人数（後半）</t>
    <rPh sb="0" eb="2">
      <t>ニンズウ</t>
    </rPh>
    <rPh sb="3" eb="5">
      <t>コウハン</t>
    </rPh>
    <phoneticPr fontId="19"/>
  </si>
  <si>
    <t>①</t>
    <phoneticPr fontId="3"/>
  </si>
  <si>
    <t>②</t>
    <phoneticPr fontId="3"/>
  </si>
  <si>
    <t>③</t>
    <phoneticPr fontId="3"/>
  </si>
  <si>
    <t>④</t>
    <phoneticPr fontId="3"/>
  </si>
  <si>
    <t>ﾒｰﾙｱﾄﾞﾚｽ</t>
    <phoneticPr fontId="3"/>
  </si>
  <si>
    <t>□</t>
    <phoneticPr fontId="3"/>
  </si>
  <si>
    <t>〒</t>
    <phoneticPr fontId="3"/>
  </si>
  <si>
    <t>システム</t>
    <phoneticPr fontId="3"/>
  </si>
  <si>
    <r>
      <t>※独自の様式可。引率者などを含め</t>
    </r>
    <r>
      <rPr>
        <b/>
        <u/>
        <sz val="11"/>
        <rFont val="ＭＳ Ｐゴシック"/>
        <family val="3"/>
        <charset val="128"/>
      </rPr>
      <t>カヌー研修センターに行く全員の名簿</t>
    </r>
    <r>
      <rPr>
        <sz val="11"/>
        <rFont val="ＭＳ Ｐゴシック"/>
        <family val="3"/>
        <charset val="128"/>
      </rPr>
      <t>を作成願います。</t>
    </r>
    <rPh sb="1" eb="3">
      <t>ドクジ</t>
    </rPh>
    <rPh sb="4" eb="6">
      <t>ヨウシキ</t>
    </rPh>
    <rPh sb="6" eb="7">
      <t>カ</t>
    </rPh>
    <rPh sb="8" eb="11">
      <t>インソツシャ</t>
    </rPh>
    <rPh sb="14" eb="15">
      <t>フク</t>
    </rPh>
    <rPh sb="19" eb="21">
      <t>ケンシュウ</t>
    </rPh>
    <rPh sb="26" eb="27">
      <t>イ</t>
    </rPh>
    <rPh sb="28" eb="30">
      <t>ゼンイン</t>
    </rPh>
    <rPh sb="31" eb="33">
      <t>メイボ</t>
    </rPh>
    <rPh sb="34" eb="36">
      <t>サクセイ</t>
    </rPh>
    <rPh sb="36" eb="37">
      <t>ネガ</t>
    </rPh>
    <phoneticPr fontId="3"/>
  </si>
  <si>
    <t>1組</t>
    <rPh sb="1" eb="2">
      <t>クミ</t>
    </rPh>
    <phoneticPr fontId="2"/>
  </si>
  <si>
    <t>2組</t>
    <rPh sb="1" eb="2">
      <t>クミ</t>
    </rPh>
    <phoneticPr fontId="2"/>
  </si>
  <si>
    <t>3組</t>
    <rPh sb="1" eb="2">
      <t>クミ</t>
    </rPh>
    <phoneticPr fontId="2"/>
  </si>
  <si>
    <t>4組</t>
    <rPh sb="1" eb="2">
      <t>クミ</t>
    </rPh>
    <phoneticPr fontId="2"/>
  </si>
  <si>
    <t>5組</t>
    <rPh sb="1" eb="2">
      <t>クミ</t>
    </rPh>
    <phoneticPr fontId="2"/>
  </si>
  <si>
    <t>6組</t>
    <rPh sb="1" eb="2">
      <t>クミ</t>
    </rPh>
    <phoneticPr fontId="2"/>
  </si>
  <si>
    <t>7組</t>
    <rPh sb="1" eb="2">
      <t>クミ</t>
    </rPh>
    <phoneticPr fontId="2"/>
  </si>
  <si>
    <t>8組</t>
    <rPh sb="1" eb="2">
      <t>クミ</t>
    </rPh>
    <phoneticPr fontId="2"/>
  </si>
  <si>
    <t>9組</t>
    <rPh sb="1" eb="2">
      <t>クミ</t>
    </rPh>
    <phoneticPr fontId="2"/>
  </si>
  <si>
    <t>10組</t>
    <rPh sb="2" eb="3">
      <t>クミ</t>
    </rPh>
    <phoneticPr fontId="2"/>
  </si>
  <si>
    <t>11組</t>
    <rPh sb="2" eb="3">
      <t>クミ</t>
    </rPh>
    <phoneticPr fontId="2"/>
  </si>
  <si>
    <t>12組</t>
    <rPh sb="2" eb="3">
      <t>クミ</t>
    </rPh>
    <phoneticPr fontId="2"/>
  </si>
  <si>
    <t>13組</t>
    <rPh sb="2" eb="3">
      <t>クミ</t>
    </rPh>
    <phoneticPr fontId="2"/>
  </si>
  <si>
    <t>14組</t>
    <rPh sb="2" eb="3">
      <t>クミ</t>
    </rPh>
    <phoneticPr fontId="2"/>
  </si>
  <si>
    <t>15組</t>
    <rPh sb="2" eb="3">
      <t>クミ</t>
    </rPh>
    <phoneticPr fontId="2"/>
  </si>
  <si>
    <t>16組</t>
    <rPh sb="2" eb="3">
      <t>クミ</t>
    </rPh>
    <phoneticPr fontId="2"/>
  </si>
  <si>
    <t>17組</t>
    <rPh sb="2" eb="3">
      <t>クミ</t>
    </rPh>
    <phoneticPr fontId="2"/>
  </si>
  <si>
    <t>18組</t>
    <rPh sb="2" eb="3">
      <t>クミ</t>
    </rPh>
    <phoneticPr fontId="2"/>
  </si>
  <si>
    <t>19組</t>
    <rPh sb="2" eb="3">
      <t>クミ</t>
    </rPh>
    <phoneticPr fontId="2"/>
  </si>
  <si>
    <t>20組</t>
    <rPh sb="2" eb="3">
      <t>クミ</t>
    </rPh>
    <phoneticPr fontId="2"/>
  </si>
  <si>
    <t>21組</t>
    <rPh sb="2" eb="3">
      <t>クミ</t>
    </rPh>
    <phoneticPr fontId="2"/>
  </si>
  <si>
    <t>22組</t>
    <rPh sb="2" eb="3">
      <t>クミ</t>
    </rPh>
    <phoneticPr fontId="2"/>
  </si>
  <si>
    <t>23組</t>
    <rPh sb="2" eb="3">
      <t>クミ</t>
    </rPh>
    <phoneticPr fontId="2"/>
  </si>
  <si>
    <t>24組</t>
    <rPh sb="2" eb="3">
      <t>クミ</t>
    </rPh>
    <phoneticPr fontId="2"/>
  </si>
  <si>
    <t>25組</t>
    <rPh sb="2" eb="3">
      <t>クミ</t>
    </rPh>
    <phoneticPr fontId="2"/>
  </si>
  <si>
    <t>26組</t>
    <rPh sb="2" eb="3">
      <t>クミ</t>
    </rPh>
    <phoneticPr fontId="2"/>
  </si>
  <si>
    <t>27組</t>
    <rPh sb="2" eb="3">
      <t>クミ</t>
    </rPh>
    <phoneticPr fontId="2"/>
  </si>
  <si>
    <t>28組</t>
    <rPh sb="2" eb="3">
      <t>クミ</t>
    </rPh>
    <phoneticPr fontId="2"/>
  </si>
  <si>
    <t>29組</t>
    <rPh sb="2" eb="3">
      <t>クミ</t>
    </rPh>
    <phoneticPr fontId="2"/>
  </si>
  <si>
    <t>30組</t>
    <rPh sb="2" eb="3">
      <t>クミ</t>
    </rPh>
    <phoneticPr fontId="2"/>
  </si>
  <si>
    <t>31組</t>
    <rPh sb="2" eb="3">
      <t>クミ</t>
    </rPh>
    <phoneticPr fontId="2"/>
  </si>
  <si>
    <t>32組</t>
    <rPh sb="2" eb="3">
      <t>クミ</t>
    </rPh>
    <phoneticPr fontId="2"/>
  </si>
  <si>
    <t>33組</t>
    <rPh sb="2" eb="3">
      <t>クミ</t>
    </rPh>
    <phoneticPr fontId="2"/>
  </si>
  <si>
    <t>34組</t>
    <rPh sb="2" eb="3">
      <t>クミ</t>
    </rPh>
    <phoneticPr fontId="2"/>
  </si>
  <si>
    <t>35組</t>
    <rPh sb="2" eb="3">
      <t>クミ</t>
    </rPh>
    <phoneticPr fontId="2"/>
  </si>
  <si>
    <t>36組</t>
    <rPh sb="2" eb="3">
      <t>クミ</t>
    </rPh>
    <phoneticPr fontId="2"/>
  </si>
  <si>
    <t>37組</t>
    <rPh sb="2" eb="3">
      <t>クミ</t>
    </rPh>
    <phoneticPr fontId="2"/>
  </si>
  <si>
    <t>38組</t>
    <rPh sb="2" eb="3">
      <t>クミ</t>
    </rPh>
    <phoneticPr fontId="2"/>
  </si>
  <si>
    <t>39組</t>
    <rPh sb="2" eb="3">
      <t>クミ</t>
    </rPh>
    <phoneticPr fontId="2"/>
  </si>
  <si>
    <t>40組</t>
    <rPh sb="2" eb="3">
      <t>クミ</t>
    </rPh>
    <phoneticPr fontId="2"/>
  </si>
  <si>
    <t>　19:00　　　　　20:30</t>
    <phoneticPr fontId="19"/>
  </si>
  <si>
    <r>
      <t>★宿泊室の</t>
    </r>
    <r>
      <rPr>
        <sz val="12"/>
        <color indexed="10"/>
        <rFont val="ＭＳ Ｐゴシック"/>
        <family val="3"/>
        <charset val="128"/>
      </rPr>
      <t>退所点検</t>
    </r>
    <r>
      <rPr>
        <sz val="12"/>
        <rFont val="ＭＳ Ｐゴシック"/>
        <family val="3"/>
        <charset val="128"/>
      </rPr>
      <t>は</t>
    </r>
    <r>
      <rPr>
        <sz val="12"/>
        <color indexed="10"/>
        <rFont val="ＭＳ Ｐゴシック"/>
        <family val="3"/>
        <charset val="128"/>
      </rPr>
      <t>退所日</t>
    </r>
    <r>
      <rPr>
        <sz val="12"/>
        <rFont val="ＭＳ Ｐゴシック"/>
        <family val="3"/>
        <charset val="128"/>
      </rPr>
      <t>の</t>
    </r>
    <r>
      <rPr>
        <b/>
        <sz val="12"/>
        <color indexed="10"/>
        <rFont val="ＭＳ Ｐゴシック"/>
        <family val="3"/>
        <charset val="128"/>
      </rPr>
      <t>8:40</t>
    </r>
    <r>
      <rPr>
        <sz val="12"/>
        <rFont val="ＭＳ Ｐゴシック"/>
        <family val="3"/>
        <charset val="128"/>
      </rPr>
      <t>から行います。引率者1名と各宿泊室1名の立ち合いのもと、所員の点検を受けてください。</t>
    </r>
    <rPh sb="5" eb="7">
      <t>タイショ</t>
    </rPh>
    <rPh sb="10" eb="12">
      <t>タイショ</t>
    </rPh>
    <rPh sb="25" eb="28">
      <t>インソツシャ</t>
    </rPh>
    <rPh sb="29" eb="30">
      <t>メイ</t>
    </rPh>
    <rPh sb="31" eb="32">
      <t>カク</t>
    </rPh>
    <rPh sb="32" eb="35">
      <t>シュクハクシツ</t>
    </rPh>
    <rPh sb="36" eb="37">
      <t>メイ</t>
    </rPh>
    <rPh sb="38" eb="39">
      <t>タ</t>
    </rPh>
    <rPh sb="40" eb="41">
      <t>ア</t>
    </rPh>
    <rPh sb="46" eb="48">
      <t>ショイン</t>
    </rPh>
    <rPh sb="49" eb="51">
      <t>テンケン</t>
    </rPh>
    <rPh sb="52" eb="53">
      <t>ウ</t>
    </rPh>
    <phoneticPr fontId="19"/>
  </si>
  <si>
    <t>１便目</t>
    <rPh sb="1" eb="2">
      <t>ビン</t>
    </rPh>
    <rPh sb="2" eb="3">
      <t>メ</t>
    </rPh>
    <phoneticPr fontId="19"/>
  </si>
  <si>
    <t>参加者</t>
    <rPh sb="0" eb="3">
      <t>サンカシャ</t>
    </rPh>
    <phoneticPr fontId="2"/>
  </si>
  <si>
    <t>２便目</t>
    <rPh sb="1" eb="2">
      <t>ビン</t>
    </rPh>
    <rPh sb="2" eb="3">
      <t>メ</t>
    </rPh>
    <phoneticPr fontId="19"/>
  </si>
  <si>
    <t>３便目　</t>
    <rPh sb="1" eb="2">
      <t>ビン</t>
    </rPh>
    <rPh sb="2" eb="3">
      <t>メ</t>
    </rPh>
    <phoneticPr fontId="19"/>
  </si>
  <si>
    <t>引率者</t>
    <rPh sb="0" eb="3">
      <t>インソツシャ</t>
    </rPh>
    <phoneticPr fontId="2"/>
  </si>
  <si>
    <t>スポーツ
クライミング</t>
    <phoneticPr fontId="19"/>
  </si>
  <si>
    <t>参加者</t>
    <rPh sb="0" eb="3">
      <t>サンカシャ</t>
    </rPh>
    <phoneticPr fontId="19"/>
  </si>
  <si>
    <t>1.5～2時間</t>
    <rPh sb="5" eb="7">
      <t>ジカン</t>
    </rPh>
    <phoneticPr fontId="3"/>
  </si>
  <si>
    <t>参加者と指導時間の目安</t>
    <rPh sb="2" eb="3">
      <t>シャ</t>
    </rPh>
    <rPh sb="9" eb="11">
      <t>メヤス</t>
    </rPh>
    <phoneticPr fontId="2"/>
  </si>
  <si>
    <t>引率者</t>
    <rPh sb="0" eb="2">
      <t>インソツ</t>
    </rPh>
    <phoneticPr fontId="19"/>
  </si>
  <si>
    <t>参加者30名の場合1.5時間、参加者40名の場合2時間程度必要です。</t>
    <rPh sb="0" eb="2">
      <t>サンカ</t>
    </rPh>
    <rPh sb="2" eb="3">
      <t>シャ</t>
    </rPh>
    <rPh sb="5" eb="6">
      <t>メイ</t>
    </rPh>
    <rPh sb="7" eb="9">
      <t>バアイ</t>
    </rPh>
    <rPh sb="12" eb="14">
      <t>ジカン</t>
    </rPh>
    <rPh sb="15" eb="17">
      <t>サンカ</t>
    </rPh>
    <rPh sb="17" eb="18">
      <t>シャ</t>
    </rPh>
    <rPh sb="20" eb="21">
      <t>メイ</t>
    </rPh>
    <rPh sb="22" eb="24">
      <t>バアイ</t>
    </rPh>
    <rPh sb="25" eb="27">
      <t>ジカン</t>
    </rPh>
    <rPh sb="27" eb="29">
      <t>テイド</t>
    </rPh>
    <rPh sb="29" eb="31">
      <t>ヒツヨウ</t>
    </rPh>
    <phoneticPr fontId="3"/>
  </si>
  <si>
    <t>2～3時間</t>
    <rPh sb="3" eb="5">
      <t>ジカン</t>
    </rPh>
    <phoneticPr fontId="3"/>
  </si>
  <si>
    <t>最低120分は必要です。90分2交代では実施できません。
また、団体の引率指導者が最低2名必要です。</t>
    <rPh sb="0" eb="2">
      <t>サイテイ</t>
    </rPh>
    <rPh sb="5" eb="6">
      <t>フン</t>
    </rPh>
    <rPh sb="7" eb="9">
      <t>ヒツヨウ</t>
    </rPh>
    <rPh sb="14" eb="15">
      <t>フン</t>
    </rPh>
    <rPh sb="16" eb="18">
      <t>コウタイ</t>
    </rPh>
    <rPh sb="20" eb="22">
      <t>ジッシ</t>
    </rPh>
    <rPh sb="32" eb="34">
      <t>ダンタイ</t>
    </rPh>
    <rPh sb="35" eb="37">
      <t>インソツ</t>
    </rPh>
    <rPh sb="37" eb="40">
      <t>シドウシャ</t>
    </rPh>
    <rPh sb="41" eb="43">
      <t>サイテイ</t>
    </rPh>
    <rPh sb="44" eb="45">
      <t>メイ</t>
    </rPh>
    <rPh sb="45" eb="47">
      <t>ヒツヨウ</t>
    </rPh>
    <phoneticPr fontId="3"/>
  </si>
  <si>
    <t>✕</t>
    <phoneticPr fontId="2"/>
  </si>
  <si>
    <r>
      <t xml:space="preserve">コース
</t>
    </r>
    <r>
      <rPr>
        <sz val="6"/>
        <rFont val="ＭＳ Ｐゴシック"/>
        <family val="3"/>
        <charset val="128"/>
      </rPr>
      <t>（右項目を選択）</t>
    </r>
    <rPh sb="5" eb="6">
      <t>ミギ</t>
    </rPh>
    <rPh sb="6" eb="8">
      <t>コウモク</t>
    </rPh>
    <rPh sb="9" eb="11">
      <t>センタク</t>
    </rPh>
    <phoneticPr fontId="19"/>
  </si>
  <si>
    <r>
      <t xml:space="preserve">回り方
</t>
    </r>
    <r>
      <rPr>
        <sz val="8"/>
        <rFont val="ＭＳ Ｐゴシック"/>
        <family val="3"/>
        <charset val="128"/>
      </rPr>
      <t>（右項目を選択）</t>
    </r>
    <rPh sb="0" eb="1">
      <t>マワ</t>
    </rPh>
    <rPh sb="2" eb="3">
      <t>カタ</t>
    </rPh>
    <rPh sb="5" eb="6">
      <t>ミギ</t>
    </rPh>
    <rPh sb="6" eb="8">
      <t>コウモク</t>
    </rPh>
    <rPh sb="9" eb="11">
      <t>センタク</t>
    </rPh>
    <phoneticPr fontId="3"/>
  </si>
  <si>
    <t>選択
活動
90分
✕
2交代</t>
    <rPh sb="0" eb="2">
      <t>センタク</t>
    </rPh>
    <rPh sb="3" eb="5">
      <t>カツドウ</t>
    </rPh>
    <rPh sb="9" eb="10">
      <t>フン</t>
    </rPh>
    <rPh sb="14" eb="16">
      <t>コウタイ</t>
    </rPh>
    <phoneticPr fontId="19"/>
  </si>
  <si>
    <t>種目</t>
    <rPh sb="0" eb="2">
      <t>サイシュウ</t>
    </rPh>
    <phoneticPr fontId="3"/>
  </si>
  <si>
    <t>作成日：</t>
    <phoneticPr fontId="3"/>
  </si>
  <si>
    <r>
      <t>※希望事項、該当事項に☑</t>
    </r>
    <r>
      <rPr>
        <u/>
        <sz val="11"/>
        <color indexed="8"/>
        <rFont val="ＭＳ Ｐゴシック"/>
        <family val="3"/>
        <charset val="128"/>
      </rPr>
      <t>を</t>
    </r>
    <r>
      <rPr>
        <u/>
        <sz val="10"/>
        <color indexed="8"/>
        <rFont val="ＭＳ Ｐゴシック"/>
        <family val="3"/>
        <charset val="128"/>
      </rPr>
      <t>入れてください。</t>
    </r>
    <rPh sb="1" eb="3">
      <t>キボウ</t>
    </rPh>
    <rPh sb="3" eb="5">
      <t>ジコウ</t>
    </rPh>
    <rPh sb="6" eb="8">
      <t>ガイトウ</t>
    </rPh>
    <rPh sb="8" eb="10">
      <t>ジコウ</t>
    </rPh>
    <rPh sb="13" eb="14">
      <t>イ</t>
    </rPh>
    <phoneticPr fontId="3"/>
  </si>
  <si>
    <r>
      <rPr>
        <sz val="10"/>
        <rFont val="ＭＳ Ｐゴシック"/>
        <family val="3"/>
        <charset val="128"/>
      </rPr>
      <t xml:space="preserve">ご利用にあたってのお願い
当施設では以下4点の行為は禁止となっております。
</t>
    </r>
    <r>
      <rPr>
        <b/>
        <u/>
        <sz val="10"/>
        <rFont val="ＭＳ Ｐゴシック"/>
        <family val="3"/>
        <charset val="128"/>
      </rPr>
      <t>禁止事項に当たる活動を行わない場合</t>
    </r>
    <r>
      <rPr>
        <sz val="10"/>
        <rFont val="ＭＳ Ｐゴシック"/>
        <family val="3"/>
        <charset val="128"/>
      </rPr>
      <t>は各チェック欄にチェックを入れてください。</t>
    </r>
    <rPh sb="1" eb="3">
      <t>リヨウ</t>
    </rPh>
    <rPh sb="10" eb="11">
      <t>ネガ</t>
    </rPh>
    <rPh sb="13" eb="14">
      <t>トウ</t>
    </rPh>
    <rPh sb="14" eb="16">
      <t>シセツ</t>
    </rPh>
    <rPh sb="18" eb="20">
      <t>イカ</t>
    </rPh>
    <rPh sb="21" eb="22">
      <t>テン</t>
    </rPh>
    <rPh sb="23" eb="25">
      <t>コウイ</t>
    </rPh>
    <rPh sb="26" eb="28">
      <t>キンシ</t>
    </rPh>
    <rPh sb="38" eb="40">
      <t>キンシ</t>
    </rPh>
    <rPh sb="40" eb="42">
      <t>ジコウ</t>
    </rPh>
    <rPh sb="43" eb="44">
      <t>ア</t>
    </rPh>
    <rPh sb="46" eb="48">
      <t>カツドウ</t>
    </rPh>
    <rPh sb="49" eb="50">
      <t>オコナ</t>
    </rPh>
    <rPh sb="53" eb="55">
      <t>バアイ</t>
    </rPh>
    <rPh sb="56" eb="57">
      <t>カク</t>
    </rPh>
    <rPh sb="61" eb="62">
      <t>ラン</t>
    </rPh>
    <rPh sb="68" eb="69">
      <t>イ</t>
    </rPh>
    <phoneticPr fontId="2"/>
  </si>
  <si>
    <t>　　特定の政党を支持し、又はこれに反するための政治教育その他の政治的活動</t>
    <rPh sb="2" eb="4">
      <t>トクテイ</t>
    </rPh>
    <rPh sb="5" eb="7">
      <t>セイトウ</t>
    </rPh>
    <rPh sb="8" eb="10">
      <t>シジ</t>
    </rPh>
    <rPh sb="12" eb="13">
      <t>マタ</t>
    </rPh>
    <rPh sb="17" eb="18">
      <t>ハン</t>
    </rPh>
    <rPh sb="23" eb="25">
      <t>セイジ</t>
    </rPh>
    <rPh sb="25" eb="27">
      <t>キョウイク</t>
    </rPh>
    <rPh sb="29" eb="30">
      <t>タ</t>
    </rPh>
    <rPh sb="31" eb="34">
      <t>セイジテキ</t>
    </rPh>
    <rPh sb="34" eb="36">
      <t>カツドウ</t>
    </rPh>
    <phoneticPr fontId="2"/>
  </si>
  <si>
    <t>　  特定の宗教を支持し、又はこれに反するための宗教教育その他の宗教的活動</t>
    <rPh sb="6" eb="8">
      <t>シュウキョウ</t>
    </rPh>
    <rPh sb="24" eb="26">
      <t>シュウキョウ</t>
    </rPh>
    <rPh sb="32" eb="34">
      <t>シュウキョウ</t>
    </rPh>
    <phoneticPr fontId="2"/>
  </si>
  <si>
    <t xml:space="preserve">    専ら営利を目的とする活動</t>
    <rPh sb="4" eb="5">
      <t>モッパ</t>
    </rPh>
    <rPh sb="6" eb="8">
      <t>エイリ</t>
    </rPh>
    <rPh sb="9" eb="11">
      <t>モクテキ</t>
    </rPh>
    <rPh sb="14" eb="16">
      <t>カツドウ</t>
    </rPh>
    <phoneticPr fontId="2"/>
  </si>
  <si>
    <t xml:space="preserve">    正当な理由もなく生活標準時間を逸脱し、他の利用者の活動を妨げるもの</t>
    <rPh sb="4" eb="6">
      <t>セイトウ</t>
    </rPh>
    <rPh sb="7" eb="9">
      <t>リユウ</t>
    </rPh>
    <rPh sb="12" eb="14">
      <t>セイカツ</t>
    </rPh>
    <rPh sb="14" eb="16">
      <t>ヒョウジュン</t>
    </rPh>
    <rPh sb="16" eb="18">
      <t>ジカン</t>
    </rPh>
    <rPh sb="19" eb="21">
      <t>イツダツ</t>
    </rPh>
    <rPh sb="23" eb="24">
      <t>ホカ</t>
    </rPh>
    <rPh sb="25" eb="28">
      <t>リヨウシャ</t>
    </rPh>
    <rPh sb="29" eb="31">
      <t>カツドウ</t>
    </rPh>
    <rPh sb="32" eb="33">
      <t>サマタ</t>
    </rPh>
    <phoneticPr fontId="2"/>
  </si>
  <si>
    <t>※禁止事項に該当する行為、その他利用に当たっての留意事項に反する行為を行った場合、又は、虚偽の申告があった場合には、今後の利用申込みを制限します。</t>
    <rPh sb="1" eb="3">
      <t>キンシ</t>
    </rPh>
    <rPh sb="3" eb="5">
      <t>ジコウ</t>
    </rPh>
    <rPh sb="6" eb="8">
      <t>ガイトウ</t>
    </rPh>
    <rPh sb="10" eb="12">
      <t>コウイ</t>
    </rPh>
    <rPh sb="15" eb="16">
      <t>ホカ</t>
    </rPh>
    <rPh sb="16" eb="18">
      <t>リヨウ</t>
    </rPh>
    <rPh sb="19" eb="20">
      <t>ア</t>
    </rPh>
    <rPh sb="24" eb="26">
      <t>リュウイ</t>
    </rPh>
    <rPh sb="26" eb="28">
      <t>ジコウ</t>
    </rPh>
    <rPh sb="29" eb="30">
      <t>ハン</t>
    </rPh>
    <rPh sb="32" eb="34">
      <t>コウイ</t>
    </rPh>
    <rPh sb="35" eb="36">
      <t>オコナ</t>
    </rPh>
    <rPh sb="38" eb="40">
      <t>バアイ</t>
    </rPh>
    <rPh sb="41" eb="42">
      <t>マタ</t>
    </rPh>
    <rPh sb="44" eb="46">
      <t>キョギ</t>
    </rPh>
    <rPh sb="47" eb="49">
      <t>シンコク</t>
    </rPh>
    <rPh sb="53" eb="55">
      <t>バアイ</t>
    </rPh>
    <rPh sb="58" eb="60">
      <t>コンゴ</t>
    </rPh>
    <rPh sb="61" eb="63">
      <t>リヨウ</t>
    </rPh>
    <rPh sb="63" eb="65">
      <t>モウシコミ</t>
    </rPh>
    <rPh sb="67" eb="69">
      <t>セイゲン</t>
    </rPh>
    <phoneticPr fontId="2"/>
  </si>
  <si>
    <t>係長</t>
    <rPh sb="0" eb="1">
      <t>カカリ</t>
    </rPh>
    <rPh sb="1" eb="2">
      <t>チョウ</t>
    </rPh>
    <phoneticPr fontId="2"/>
  </si>
  <si>
    <t>朝のつどい</t>
    <rPh sb="0" eb="1">
      <t>アサ</t>
    </rPh>
    <phoneticPr fontId="2"/>
  </si>
  <si>
    <t>夕べのつどい</t>
    <rPh sb="0" eb="1">
      <t>ユウ</t>
    </rPh>
    <phoneticPr fontId="2"/>
  </si>
  <si>
    <t>未就学児（年少未満）</t>
    <rPh sb="0" eb="4">
      <t>ミシュウガクジ</t>
    </rPh>
    <rPh sb="5" eb="7">
      <t>ネンショウ</t>
    </rPh>
    <rPh sb="7" eb="9">
      <t>ミマン</t>
    </rPh>
    <phoneticPr fontId="2"/>
  </si>
  <si>
    <t>未就学児（年少以上）</t>
    <rPh sb="0" eb="4">
      <t>ミシュウガクジ</t>
    </rPh>
    <rPh sb="5" eb="7">
      <t>ネンショウ</t>
    </rPh>
    <rPh sb="7" eb="9">
      <t>イジョウ</t>
    </rPh>
    <phoneticPr fontId="2"/>
  </si>
  <si>
    <t>T</t>
    <phoneticPr fontId="2"/>
  </si>
  <si>
    <t>2.キャンプセンター</t>
    <phoneticPr fontId="2"/>
  </si>
  <si>
    <t>指導員・関係者</t>
    <phoneticPr fontId="2"/>
  </si>
  <si>
    <t>女</t>
    <rPh sb="0" eb="1">
      <t>オンナ</t>
    </rPh>
    <phoneticPr fontId="2"/>
  </si>
  <si>
    <t>S</t>
    <phoneticPr fontId="2"/>
  </si>
  <si>
    <t>男</t>
    <rPh sb="0" eb="1">
      <t>オトコ</t>
    </rPh>
    <phoneticPr fontId="2"/>
  </si>
  <si>
    <t>R</t>
    <phoneticPr fontId="2"/>
  </si>
  <si>
    <t>1.宿泊棟</t>
    <rPh sb="2" eb="5">
      <t>シュクハクトウ</t>
    </rPh>
    <phoneticPr fontId="2"/>
  </si>
  <si>
    <t>Q</t>
    <phoneticPr fontId="2"/>
  </si>
  <si>
    <t>社会人３０歳以上</t>
    <phoneticPr fontId="2"/>
  </si>
  <si>
    <t>社会人２９歳以下</t>
  </si>
  <si>
    <t>専修・専門学生</t>
  </si>
  <si>
    <t>N</t>
    <phoneticPr fontId="2"/>
  </si>
  <si>
    <t>M</t>
    <phoneticPr fontId="2"/>
  </si>
  <si>
    <t>短大・高専・大学生</t>
  </si>
  <si>
    <t>L</t>
    <phoneticPr fontId="2"/>
  </si>
  <si>
    <t>その他の学生</t>
  </si>
  <si>
    <t>K</t>
    <phoneticPr fontId="2"/>
  </si>
  <si>
    <t>J</t>
    <phoneticPr fontId="2"/>
  </si>
  <si>
    <t>I</t>
    <phoneticPr fontId="2"/>
  </si>
  <si>
    <t>特別支援学校生</t>
  </si>
  <si>
    <t>中等教育学生</t>
  </si>
  <si>
    <t>H</t>
    <phoneticPr fontId="2"/>
  </si>
  <si>
    <t>幼児（年少以上）</t>
    <rPh sb="0" eb="2">
      <t>ヨウジ</t>
    </rPh>
    <rPh sb="3" eb="5">
      <t>ネンショウ</t>
    </rPh>
    <rPh sb="5" eb="7">
      <t>イジョウ</t>
    </rPh>
    <phoneticPr fontId="2"/>
  </si>
  <si>
    <t>G</t>
    <phoneticPr fontId="2"/>
  </si>
  <si>
    <t>F</t>
    <phoneticPr fontId="2"/>
  </si>
  <si>
    <t>E</t>
    <phoneticPr fontId="2"/>
  </si>
  <si>
    <t>D</t>
    <phoneticPr fontId="2"/>
  </si>
  <si>
    <t>幼児（年少未満）</t>
    <rPh sb="0" eb="2">
      <t>ヨウジ</t>
    </rPh>
    <rPh sb="3" eb="7">
      <t>ネンショウミマン</t>
    </rPh>
    <phoneticPr fontId="2"/>
  </si>
  <si>
    <t>C</t>
    <phoneticPr fontId="2"/>
  </si>
  <si>
    <t>B</t>
    <phoneticPr fontId="2"/>
  </si>
  <si>
    <t>A</t>
    <phoneticPr fontId="2"/>
  </si>
  <si>
    <t>1.宿泊棟
2.キャンプセンター
3.日帰り</t>
    <rPh sb="2" eb="5">
      <t>シュクハクトウ</t>
    </rPh>
    <rPh sb="19" eb="21">
      <t>ヒガエ</t>
    </rPh>
    <phoneticPr fontId="3"/>
  </si>
  <si>
    <t>年齢
（学年）</t>
    <rPh sb="0" eb="2">
      <t>ネンレイ</t>
    </rPh>
    <rPh sb="4" eb="6">
      <t>ガクネン</t>
    </rPh>
    <phoneticPr fontId="3"/>
  </si>
  <si>
    <t>性別</t>
    <rPh sb="0" eb="2">
      <t>セイベツ</t>
    </rPh>
    <phoneticPr fontId="2"/>
  </si>
  <si>
    <t>属性</t>
    <rPh sb="0" eb="2">
      <t>ゾクセイ</t>
    </rPh>
    <phoneticPr fontId="2"/>
  </si>
  <si>
    <t>宿泊場所</t>
    <rPh sb="0" eb="2">
      <t>シュクハク</t>
    </rPh>
    <rPh sb="2" eb="4">
      <t>バショ</t>
    </rPh>
    <phoneticPr fontId="2"/>
  </si>
  <si>
    <t>所属</t>
    <rPh sb="0" eb="2">
      <t>ショゾク</t>
    </rPh>
    <phoneticPr fontId="2"/>
  </si>
  <si>
    <t>利用団体名</t>
    <rPh sb="0" eb="2">
      <t>リヨウ</t>
    </rPh>
    <rPh sb="2" eb="5">
      <t>ダンタイメイ</t>
    </rPh>
    <phoneticPr fontId="2"/>
  </si>
  <si>
    <t>社会人３０歳以上</t>
    <rPh sb="0" eb="3">
      <t>シャカイジン</t>
    </rPh>
    <rPh sb="5" eb="6">
      <t>サイ</t>
    </rPh>
    <rPh sb="6" eb="8">
      <t>イジョウ</t>
    </rPh>
    <phoneticPr fontId="2"/>
  </si>
  <si>
    <t>社会人２９歳以下</t>
    <rPh sb="0" eb="3">
      <t>シャカイジン</t>
    </rPh>
    <rPh sb="5" eb="6">
      <t>サイ</t>
    </rPh>
    <rPh sb="6" eb="8">
      <t>イカ</t>
    </rPh>
    <phoneticPr fontId="2"/>
  </si>
  <si>
    <t>日別利用者数</t>
    <rPh sb="0" eb="1">
      <t>ヒ</t>
    </rPh>
    <rPh sb="1" eb="2">
      <t>ベツ</t>
    </rPh>
    <rPh sb="2" eb="5">
      <t>リヨウシャ</t>
    </rPh>
    <rPh sb="5" eb="6">
      <t>スウ</t>
    </rPh>
    <phoneticPr fontId="2"/>
  </si>
  <si>
    <t>専修・専門学生</t>
    <rPh sb="0" eb="2">
      <t>センシュウ</t>
    </rPh>
    <rPh sb="3" eb="5">
      <t>センモン</t>
    </rPh>
    <rPh sb="5" eb="7">
      <t>ガクセイ</t>
    </rPh>
    <phoneticPr fontId="2"/>
  </si>
  <si>
    <t>短大・高専・大学生</t>
    <rPh sb="0" eb="2">
      <t>タンダイ</t>
    </rPh>
    <rPh sb="3" eb="5">
      <t>コウセン</t>
    </rPh>
    <rPh sb="6" eb="9">
      <t>ダイガクセイ</t>
    </rPh>
    <phoneticPr fontId="2"/>
  </si>
  <si>
    <t>大人</t>
    <rPh sb="0" eb="2">
      <t>オトナ</t>
    </rPh>
    <phoneticPr fontId="2"/>
  </si>
  <si>
    <t>月</t>
    <rPh sb="0" eb="1">
      <t>ガツ</t>
    </rPh>
    <phoneticPr fontId="3"/>
  </si>
  <si>
    <t>・・・大学・短大等</t>
    <rPh sb="3" eb="5">
      <t>ダイガク</t>
    </rPh>
    <rPh sb="6" eb="8">
      <t>タンダイ</t>
    </rPh>
    <rPh sb="8" eb="9">
      <t>トウ</t>
    </rPh>
    <phoneticPr fontId="2"/>
  </si>
  <si>
    <t>学生</t>
    <rPh sb="0" eb="2">
      <t>ガクセイ</t>
    </rPh>
    <phoneticPr fontId="2"/>
  </si>
  <si>
    <t>・・・当該年度小学生～高校生</t>
    <rPh sb="3" eb="5">
      <t>トウガイ</t>
    </rPh>
    <rPh sb="5" eb="7">
      <t>ネンド</t>
    </rPh>
    <rPh sb="7" eb="10">
      <t>ショウガクセイ</t>
    </rPh>
    <rPh sb="11" eb="14">
      <t>コウコウセイ</t>
    </rPh>
    <phoneticPr fontId="2"/>
  </si>
  <si>
    <t>子供</t>
    <rPh sb="0" eb="2">
      <t>コドモ</t>
    </rPh>
    <phoneticPr fontId="2"/>
  </si>
  <si>
    <t>中等教育学生</t>
    <rPh sb="0" eb="2">
      <t>チュウトウ</t>
    </rPh>
    <rPh sb="2" eb="4">
      <t>キョウイク</t>
    </rPh>
    <rPh sb="4" eb="6">
      <t>ガクセイ</t>
    </rPh>
    <phoneticPr fontId="2"/>
  </si>
  <si>
    <t>・・・当該年度年少以上</t>
    <rPh sb="3" eb="5">
      <t>トウガイ</t>
    </rPh>
    <rPh sb="5" eb="7">
      <t>ネンド</t>
    </rPh>
    <rPh sb="7" eb="9">
      <t>ネンショウ</t>
    </rPh>
    <rPh sb="9" eb="11">
      <t>イジョウ</t>
    </rPh>
    <phoneticPr fontId="2"/>
  </si>
  <si>
    <t>・・・当該年度年少未満</t>
    <rPh sb="3" eb="5">
      <t>トウガイ</t>
    </rPh>
    <rPh sb="5" eb="7">
      <t>ネンド</t>
    </rPh>
    <rPh sb="7" eb="9">
      <t>ネンショウ</t>
    </rPh>
    <rPh sb="9" eb="11">
      <t>ミマン</t>
    </rPh>
    <phoneticPr fontId="2"/>
  </si>
  <si>
    <t>幼児（年少未満）</t>
    <rPh sb="0" eb="2">
      <t>ヨウジ</t>
    </rPh>
    <rPh sb="3" eb="5">
      <t>ネンショウ</t>
    </rPh>
    <rPh sb="5" eb="7">
      <t>ミマン</t>
    </rPh>
    <phoneticPr fontId="2"/>
  </si>
  <si>
    <t>キャンプセンター</t>
    <phoneticPr fontId="2"/>
  </si>
  <si>
    <t>宿泊棟</t>
    <rPh sb="0" eb="3">
      <t>シュクハクトウ</t>
    </rPh>
    <phoneticPr fontId="2"/>
  </si>
  <si>
    <t>女性</t>
    <rPh sb="0" eb="2">
      <t>ジョセイ</t>
    </rPh>
    <phoneticPr fontId="47"/>
  </si>
  <si>
    <t>男性</t>
    <rPh sb="0" eb="2">
      <t>ダンセイ</t>
    </rPh>
    <phoneticPr fontId="47"/>
  </si>
  <si>
    <t>3.日帰り</t>
    <rPh sb="2" eb="4">
      <t>ヒガエ</t>
    </rPh>
    <phoneticPr fontId="2"/>
  </si>
  <si>
    <t>減免</t>
    <rPh sb="0" eb="2">
      <t>ゲンメン</t>
    </rPh>
    <phoneticPr fontId="2"/>
  </si>
  <si>
    <t>宿泊棟</t>
    <rPh sb="0" eb="3">
      <t>シュクハクトウ</t>
    </rPh>
    <phoneticPr fontId="47"/>
  </si>
  <si>
    <t>大人</t>
    <rPh sb="0" eb="2">
      <t>オトナ</t>
    </rPh>
    <phoneticPr fontId="47"/>
  </si>
  <si>
    <t>学生</t>
    <rPh sb="0" eb="2">
      <t>ガクセイ</t>
    </rPh>
    <phoneticPr fontId="47"/>
  </si>
  <si>
    <t>子供
（小学生～高校生）</t>
    <phoneticPr fontId="47"/>
  </si>
  <si>
    <t>幼児
（年少以上）</t>
    <phoneticPr fontId="47"/>
  </si>
  <si>
    <t>幼児
（年少未満）</t>
    <phoneticPr fontId="47"/>
  </si>
  <si>
    <t>キャンプ
センター</t>
    <phoneticPr fontId="47"/>
  </si>
  <si>
    <t>キャンプセンター</t>
    <phoneticPr fontId="47"/>
  </si>
  <si>
    <t>減免※</t>
    <rPh sb="0" eb="2">
      <t>ゲンメン</t>
    </rPh>
    <phoneticPr fontId="47"/>
  </si>
  <si>
    <t>確認</t>
    <rPh sb="0" eb="2">
      <t>カクニン</t>
    </rPh>
    <phoneticPr fontId="2"/>
  </si>
  <si>
    <t>五日目</t>
    <rPh sb="0" eb="2">
      <t>イツカ</t>
    </rPh>
    <rPh sb="2" eb="3">
      <t>メ</t>
    </rPh>
    <phoneticPr fontId="47"/>
  </si>
  <si>
    <t>四日目</t>
    <rPh sb="0" eb="1">
      <t>4</t>
    </rPh>
    <rPh sb="1" eb="2">
      <t>ヒ</t>
    </rPh>
    <rPh sb="2" eb="3">
      <t>メ</t>
    </rPh>
    <phoneticPr fontId="47"/>
  </si>
  <si>
    <t>四日目</t>
    <rPh sb="0" eb="2">
      <t>ヨッカ</t>
    </rPh>
    <rPh sb="2" eb="3">
      <t>メ</t>
    </rPh>
    <phoneticPr fontId="47"/>
  </si>
  <si>
    <t>三日目</t>
    <rPh sb="0" eb="2">
      <t>ミッカ</t>
    </rPh>
    <rPh sb="2" eb="3">
      <t>メ</t>
    </rPh>
    <phoneticPr fontId="47"/>
  </si>
  <si>
    <t>請求書作成</t>
    <rPh sb="0" eb="3">
      <t>セイキュウショ</t>
    </rPh>
    <rPh sb="3" eb="5">
      <t>サクセイ</t>
    </rPh>
    <phoneticPr fontId="2"/>
  </si>
  <si>
    <t>二日目</t>
    <rPh sb="0" eb="2">
      <t>フツカ</t>
    </rPh>
    <rPh sb="2" eb="3">
      <t>メ</t>
    </rPh>
    <phoneticPr fontId="47"/>
  </si>
  <si>
    <t>一日目</t>
    <rPh sb="0" eb="1">
      <t>1</t>
    </rPh>
    <rPh sb="1" eb="3">
      <t>ニチメ</t>
    </rPh>
    <phoneticPr fontId="47"/>
  </si>
  <si>
    <t>­</t>
    <phoneticPr fontId="47"/>
  </si>
  <si>
    <t>日帰り</t>
    <rPh sb="0" eb="2">
      <t>ヒガエ</t>
    </rPh>
    <phoneticPr fontId="47"/>
  </si>
  <si>
    <t>日別利用者数</t>
    <rPh sb="0" eb="1">
      <t>ヒ</t>
    </rPh>
    <rPh sb="1" eb="2">
      <t>ベツ</t>
    </rPh>
    <rPh sb="2" eb="5">
      <t>リヨウシャ</t>
    </rPh>
    <rPh sb="5" eb="6">
      <t>スウ</t>
    </rPh>
    <phoneticPr fontId="47"/>
  </si>
  <si>
    <t>宿泊</t>
    <rPh sb="0" eb="2">
      <t>シュクハク</t>
    </rPh>
    <phoneticPr fontId="47"/>
  </si>
  <si>
    <t>合計</t>
    <rPh sb="0" eb="2">
      <t>ゴウケイ</t>
    </rPh>
    <phoneticPr fontId="47"/>
  </si>
  <si>
    <t>男女別小計</t>
    <phoneticPr fontId="47"/>
  </si>
  <si>
    <t>指導員・関係者</t>
    <phoneticPr fontId="47"/>
  </si>
  <si>
    <t>社会人　30歳以上</t>
    <phoneticPr fontId="47"/>
  </si>
  <si>
    <t>社会人　29歳以下</t>
    <phoneticPr fontId="47"/>
  </si>
  <si>
    <t>その他の学生</t>
    <phoneticPr fontId="47"/>
  </si>
  <si>
    <t>特別支援学校生</t>
    <phoneticPr fontId="47"/>
  </si>
  <si>
    <t>専修・専門学校生</t>
    <phoneticPr fontId="47"/>
  </si>
  <si>
    <t>短大・高専・大学生</t>
    <phoneticPr fontId="47"/>
  </si>
  <si>
    <t>中等教育学生</t>
    <rPh sb="0" eb="2">
      <t>チュウトウ</t>
    </rPh>
    <rPh sb="2" eb="4">
      <t>キョウイク</t>
    </rPh>
    <rPh sb="4" eb="6">
      <t>ガクセイ</t>
    </rPh>
    <phoneticPr fontId="47"/>
  </si>
  <si>
    <t>高校生</t>
    <rPh sb="0" eb="3">
      <t>コウコウセイ</t>
    </rPh>
    <phoneticPr fontId="47"/>
  </si>
  <si>
    <t>中学生</t>
    <rPh sb="0" eb="3">
      <t>チュウガクセイ</t>
    </rPh>
    <phoneticPr fontId="47"/>
  </si>
  <si>
    <t>小学生</t>
    <rPh sb="0" eb="3">
      <t>ショウガクセイ</t>
    </rPh>
    <phoneticPr fontId="47"/>
  </si>
  <si>
    <t>幼児
（年少以上）</t>
    <rPh sb="0" eb="2">
      <t>ヨウジ</t>
    </rPh>
    <rPh sb="4" eb="6">
      <t>ネンショウ</t>
    </rPh>
    <rPh sb="6" eb="8">
      <t>イジョウ</t>
    </rPh>
    <phoneticPr fontId="47"/>
  </si>
  <si>
    <t>幼児
（年少未満）</t>
    <rPh sb="0" eb="2">
      <t>ヨウジ</t>
    </rPh>
    <rPh sb="4" eb="6">
      <t>ネンショウ</t>
    </rPh>
    <rPh sb="6" eb="8">
      <t>ミマン</t>
    </rPh>
    <phoneticPr fontId="47"/>
  </si>
  <si>
    <t>鍵貸し出し部屋</t>
    <rPh sb="0" eb="1">
      <t>カギ</t>
    </rPh>
    <rPh sb="1" eb="2">
      <t>カ</t>
    </rPh>
    <rPh sb="3" eb="4">
      <t>ダ</t>
    </rPh>
    <rPh sb="5" eb="7">
      <t>ベヤ</t>
    </rPh>
    <phoneticPr fontId="47"/>
  </si>
  <si>
    <t>小計</t>
    <rPh sb="0" eb="2">
      <t>ショウケイ</t>
    </rPh>
    <phoneticPr fontId="47"/>
  </si>
  <si>
    <t>　□　青少年団体
　□　一般団体</t>
    <rPh sb="3" eb="6">
      <t>セイショウネン</t>
    </rPh>
    <rPh sb="6" eb="8">
      <t>ダンタイ</t>
    </rPh>
    <rPh sb="12" eb="14">
      <t>イッパン</t>
    </rPh>
    <rPh sb="14" eb="16">
      <t>ダンタイ</t>
    </rPh>
    <phoneticPr fontId="47"/>
  </si>
  <si>
    <t>利用者人数</t>
    <rPh sb="0" eb="3">
      <t>リヨウシャ</t>
    </rPh>
    <rPh sb="3" eb="5">
      <t>ニンズウ</t>
    </rPh>
    <phoneticPr fontId="47"/>
  </si>
  <si>
    <t>利用人数について</t>
    <rPh sb="0" eb="2">
      <t>リヨウ</t>
    </rPh>
    <rPh sb="2" eb="4">
      <t>ニンズウ</t>
    </rPh>
    <phoneticPr fontId="47"/>
  </si>
  <si>
    <t>当日
連絡先</t>
    <phoneticPr fontId="47"/>
  </si>
  <si>
    <t>担当者</t>
    <rPh sb="0" eb="3">
      <t>タントウシャ</t>
    </rPh>
    <phoneticPr fontId="47"/>
  </si>
  <si>
    <t>職員記入欄</t>
    <rPh sb="0" eb="2">
      <t>ショクイン</t>
    </rPh>
    <rPh sb="2" eb="4">
      <t>キニュウ</t>
    </rPh>
    <rPh sb="4" eb="5">
      <t>ラン</t>
    </rPh>
    <phoneticPr fontId="47"/>
  </si>
  <si>
    <t>利用期間</t>
  </si>
  <si>
    <t>団体名</t>
    <rPh sb="0" eb="2">
      <t>ダンタイ</t>
    </rPh>
    <rPh sb="2" eb="3">
      <t>メイ</t>
    </rPh>
    <phoneticPr fontId="47"/>
  </si>
  <si>
    <t>利 用 団 体 票</t>
    <phoneticPr fontId="3"/>
  </si>
  <si>
    <t>署名</t>
    <rPh sb="0" eb="2">
      <t>ショメイ</t>
    </rPh>
    <phoneticPr fontId="3"/>
  </si>
  <si>
    <t>請求書情報確認（退所日前日）</t>
    <rPh sb="3" eb="5">
      <t>ジョウホウ</t>
    </rPh>
    <rPh sb="5" eb="7">
      <t>カクニン</t>
    </rPh>
    <rPh sb="8" eb="10">
      <t>タイショ</t>
    </rPh>
    <rPh sb="10" eb="11">
      <t>ビ</t>
    </rPh>
    <rPh sb="11" eb="13">
      <t>ゼンジツ</t>
    </rPh>
    <phoneticPr fontId="3"/>
  </si>
  <si>
    <t>本様式のコピーを入所後、
すぐに森のレストランにご提出ください。</t>
    <phoneticPr fontId="47"/>
  </si>
  <si>
    <t>銀行振込は学校団体に限ります。　ご希望の団体は事前にレストランにご相談ください。</t>
    <phoneticPr fontId="47"/>
  </si>
  <si>
    <t>（食費・教材費等）</t>
    <rPh sb="1" eb="3">
      <t>ショクヒ</t>
    </rPh>
    <rPh sb="4" eb="7">
      <t>キョウザイヒ</t>
    </rPh>
    <rPh sb="7" eb="8">
      <t>トウ</t>
    </rPh>
    <phoneticPr fontId="2"/>
  </si>
  <si>
    <t>人　　　　　　　　　　　　　　　　　　　　　　　　　　　　　　　　　　　　　　　　　　　</t>
    <phoneticPr fontId="2"/>
  </si>
  <si>
    <t>宿泊棟</t>
    <rPh sb="0" eb="2">
      <t>シュクハク</t>
    </rPh>
    <rPh sb="2" eb="3">
      <t>トウ</t>
    </rPh>
    <phoneticPr fontId="47"/>
  </si>
  <si>
    <t>所属</t>
    <rPh sb="0" eb="2">
      <t>ショゾク</t>
    </rPh>
    <phoneticPr fontId="47"/>
  </si>
  <si>
    <t>講師室</t>
    <rPh sb="0" eb="2">
      <t>コウシ</t>
    </rPh>
    <rPh sb="2" eb="3">
      <t>シツ</t>
    </rPh>
    <phoneticPr fontId="47"/>
  </si>
  <si>
    <t>支払方法</t>
    <phoneticPr fontId="2"/>
  </si>
  <si>
    <t>宛先</t>
    <rPh sb="0" eb="2">
      <t>アテサキ</t>
    </rPh>
    <phoneticPr fontId="47"/>
  </si>
  <si>
    <t>請求書③</t>
    <rPh sb="0" eb="3">
      <t>セイキュウショ</t>
    </rPh>
    <phoneticPr fontId="47"/>
  </si>
  <si>
    <t>請求書②</t>
    <rPh sb="0" eb="3">
      <t>セイキュウショ</t>
    </rPh>
    <phoneticPr fontId="47"/>
  </si>
  <si>
    <t>請求書④</t>
    <rPh sb="0" eb="3">
      <t>セイキュウショ</t>
    </rPh>
    <phoneticPr fontId="47"/>
  </si>
  <si>
    <t>請求書①</t>
    <rPh sb="0" eb="3">
      <t>セイキュウショ</t>
    </rPh>
    <phoneticPr fontId="47"/>
  </si>
  <si>
    <t>×</t>
    <phoneticPr fontId="47"/>
  </si>
  <si>
    <r>
      <t>利用者人数</t>
    </r>
    <r>
      <rPr>
        <sz val="6"/>
        <color rgb="FFFF0000"/>
        <rFont val="ＭＳ Ｐゴシック"/>
        <family val="3"/>
        <charset val="128"/>
        <scheme val="minor"/>
      </rPr>
      <t>※</t>
    </r>
    <rPh sb="0" eb="3">
      <t>リヨウシャ</t>
    </rPh>
    <rPh sb="3" eb="5">
      <t>ニンズウ</t>
    </rPh>
    <phoneticPr fontId="2"/>
  </si>
  <si>
    <t>※日付・人数・属性は自動で反映されます。</t>
    <rPh sb="1" eb="3">
      <t>ヒヅケ</t>
    </rPh>
    <rPh sb="4" eb="6">
      <t>ニンズウ</t>
    </rPh>
    <rPh sb="7" eb="9">
      <t>ゾクセイ</t>
    </rPh>
    <rPh sb="10" eb="12">
      <t>ジドウ</t>
    </rPh>
    <rPh sb="13" eb="15">
      <t>ハンエイ</t>
    </rPh>
    <phoneticPr fontId="2"/>
  </si>
  <si>
    <t>氏名</t>
    <rPh sb="0" eb="2">
      <t>シメイ</t>
    </rPh>
    <phoneticPr fontId="2"/>
  </si>
  <si>
    <t>減免
申請</t>
    <rPh sb="0" eb="2">
      <t>ゲンメン</t>
    </rPh>
    <rPh sb="3" eb="5">
      <t>シンセイ</t>
    </rPh>
    <phoneticPr fontId="2"/>
  </si>
  <si>
    <t>備考欄</t>
    <rPh sb="0" eb="3">
      <t>ビコウラン</t>
    </rPh>
    <phoneticPr fontId="2"/>
  </si>
  <si>
    <r>
      <t xml:space="preserve">属性
</t>
    </r>
    <r>
      <rPr>
        <b/>
        <sz val="9"/>
        <color rgb="FFFF0000"/>
        <rFont val="ＭＳ Ｐゴシック"/>
        <family val="3"/>
        <charset val="128"/>
        <scheme val="minor"/>
      </rPr>
      <t>※</t>
    </r>
    <rPh sb="0" eb="2">
      <t>ゾクセイ</t>
    </rPh>
    <phoneticPr fontId="2"/>
  </si>
  <si>
    <t>～</t>
    <phoneticPr fontId="2"/>
  </si>
  <si>
    <t>U</t>
    <phoneticPr fontId="2"/>
  </si>
  <si>
    <t>V</t>
    <phoneticPr fontId="2"/>
  </si>
  <si>
    <t>W</t>
    <phoneticPr fontId="2"/>
  </si>
  <si>
    <t>X</t>
    <phoneticPr fontId="2"/>
  </si>
  <si>
    <t>Y</t>
    <phoneticPr fontId="2"/>
  </si>
  <si>
    <t>Z</t>
    <phoneticPr fontId="2"/>
  </si>
  <si>
    <t>AB</t>
    <phoneticPr fontId="2"/>
  </si>
  <si>
    <t>AA</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</si>
  <si>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</si>
  <si>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</si>
  <si>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</si>
  <si>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</si>
  <si>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</si>
  <si>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</si>
  <si>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</si>
  <si>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</si>
  <si>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</si>
  <si>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</si>
  <si>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</si>
  <si>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</si>
  <si>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</si>
  <si>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</si>
  <si>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</si>
  <si>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</si>
  <si>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</si>
  <si>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</si>
  <si>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</si>
  <si>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</si>
  <si>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AW</t>
    <phoneticPr fontId="2"/>
  </si>
  <si>
    <t>AX</t>
    <phoneticPr fontId="2"/>
  </si>
  <si>
    <t>AY</t>
    <phoneticPr fontId="2"/>
  </si>
  <si>
    <t>AZ</t>
    <phoneticPr fontId="2"/>
  </si>
  <si>
    <t>O</t>
    <phoneticPr fontId="2"/>
  </si>
  <si>
    <t>P</t>
    <phoneticPr fontId="2"/>
  </si>
  <si>
    <t>1泊目</t>
    <rPh sb="1" eb="3">
      <t>ハクメ</t>
    </rPh>
    <phoneticPr fontId="2"/>
  </si>
  <si>
    <t>2泊目</t>
    <rPh sb="1" eb="3">
      <t>ハクメ</t>
    </rPh>
    <phoneticPr fontId="2"/>
  </si>
  <si>
    <t>3泊目</t>
    <rPh sb="1" eb="3">
      <t>ハクメ</t>
    </rPh>
    <phoneticPr fontId="2"/>
  </si>
  <si>
    <t>4泊目</t>
    <rPh sb="1" eb="3">
      <t>ハクメ</t>
    </rPh>
    <phoneticPr fontId="2"/>
  </si>
  <si>
    <t>5泊目</t>
    <rPh sb="1" eb="3">
      <t>ハクメ</t>
    </rPh>
    <phoneticPr fontId="2"/>
  </si>
  <si>
    <t>〇</t>
    <phoneticPr fontId="2"/>
  </si>
  <si>
    <t>グラウンド</t>
    <phoneticPr fontId="2"/>
  </si>
  <si>
    <t>半面</t>
    <rPh sb="0" eb="2">
      <t>ハンメン</t>
    </rPh>
    <phoneticPr fontId="2"/>
  </si>
  <si>
    <t>テニスコート</t>
    <phoneticPr fontId="2"/>
  </si>
  <si>
    <t>体育館</t>
    <rPh sb="0" eb="3">
      <t>タイイクカン</t>
    </rPh>
    <phoneticPr fontId="2"/>
  </si>
  <si>
    <t>武道場</t>
    <rPh sb="0" eb="3">
      <t>ブドウジョウ</t>
    </rPh>
    <phoneticPr fontId="2"/>
  </si>
  <si>
    <t>ホール</t>
    <phoneticPr fontId="2"/>
  </si>
  <si>
    <t>青少年</t>
    <rPh sb="0" eb="3">
      <t>セイショウネン</t>
    </rPh>
    <phoneticPr fontId="2"/>
  </si>
  <si>
    <t>一般</t>
    <rPh sb="0" eb="2">
      <t>イッパン</t>
    </rPh>
    <phoneticPr fontId="2"/>
  </si>
  <si>
    <t>その他</t>
    <rPh sb="2" eb="3">
      <t>タ</t>
    </rPh>
    <phoneticPr fontId="2"/>
  </si>
  <si>
    <t>会議室</t>
    <rPh sb="0" eb="3">
      <t>カイギシツ</t>
    </rPh>
    <phoneticPr fontId="2"/>
  </si>
  <si>
    <t>全面</t>
    <rPh sb="0" eb="1">
      <t>ゼン</t>
    </rPh>
    <rPh sb="1" eb="2">
      <t>メン</t>
    </rPh>
    <phoneticPr fontId="2"/>
  </si>
  <si>
    <t>4面</t>
    <rPh sb="1" eb="2">
      <t>メン</t>
    </rPh>
    <phoneticPr fontId="2"/>
  </si>
  <si>
    <t>3面</t>
    <rPh sb="1" eb="2">
      <t>メン</t>
    </rPh>
    <phoneticPr fontId="2"/>
  </si>
  <si>
    <t>半面</t>
    <rPh sb="0" eb="1">
      <t>ハン</t>
    </rPh>
    <rPh sb="1" eb="2">
      <t>メン</t>
    </rPh>
    <phoneticPr fontId="2"/>
  </si>
  <si>
    <t>第２グラウンド</t>
    <rPh sb="0" eb="1">
      <t>ダイ</t>
    </rPh>
    <phoneticPr fontId="2"/>
  </si>
  <si>
    <t>[大]</t>
    <rPh sb="1" eb="2">
      <t>ダイ</t>
    </rPh>
    <phoneticPr fontId="2"/>
  </si>
  <si>
    <t>[中]</t>
    <rPh sb="1" eb="2">
      <t>チュウ</t>
    </rPh>
    <phoneticPr fontId="2"/>
  </si>
  <si>
    <t>[小･和室]</t>
    <rPh sb="1" eb="2">
      <t>ショウ</t>
    </rPh>
    <rPh sb="3" eb="5">
      <t>ワシツ</t>
    </rPh>
    <phoneticPr fontId="2"/>
  </si>
  <si>
    <t>✓</t>
    <phoneticPr fontId="2"/>
  </si>
  <si>
    <t>【</t>
    <phoneticPr fontId="2"/>
  </si>
  <si>
    <t>】</t>
    <phoneticPr fontId="2"/>
  </si>
  <si>
    <t>２面</t>
    <rPh sb="1" eb="2">
      <t>メン</t>
    </rPh>
    <phoneticPr fontId="2"/>
  </si>
  <si>
    <t xml:space="preserve"> 卓球室</t>
    <rPh sb="1" eb="3">
      <t>タッキュウ</t>
    </rPh>
    <rPh sb="3" eb="4">
      <t>シツ</t>
    </rPh>
    <phoneticPr fontId="2"/>
  </si>
  <si>
    <t>使用分</t>
    <rPh sb="0" eb="3">
      <t>シヨウブン</t>
    </rPh>
    <phoneticPr fontId="2"/>
  </si>
  <si>
    <t>略名：R（ルーム）、OR（オリエンテーションルーム）、MR（ミュージックルーム）</t>
    <rPh sb="0" eb="2">
      <t>リャクメイ</t>
    </rPh>
    <phoneticPr fontId="2"/>
  </si>
  <si>
    <t>　【9：00～12：00】</t>
    <phoneticPr fontId="2"/>
  </si>
  <si>
    <t>午前</t>
    <rPh sb="0" eb="2">
      <t>ゴゼン</t>
    </rPh>
    <phoneticPr fontId="2"/>
  </si>
  <si>
    <t>午後</t>
    <rPh sb="0" eb="2">
      <t>ゴゴ</t>
    </rPh>
    <phoneticPr fontId="2"/>
  </si>
  <si>
    <t>　【13：00～16：00】</t>
    <phoneticPr fontId="2"/>
  </si>
  <si>
    <t>夜間</t>
    <rPh sb="0" eb="2">
      <t>ヤカン</t>
    </rPh>
    <phoneticPr fontId="2"/>
  </si>
  <si>
    <t>　【17：00～20：30】</t>
    <phoneticPr fontId="2"/>
  </si>
  <si>
    <t>１面</t>
    <rPh sb="1" eb="2">
      <t>メン</t>
    </rPh>
    <phoneticPr fontId="2"/>
  </si>
  <si>
    <t>※1日毎の計算となっているため、1泊2日の場合は、2枚に分けてご利用ください。</t>
    <rPh sb="1" eb="3">
      <t>イチニチ</t>
    </rPh>
    <rPh sb="3" eb="4">
      <t>マイ</t>
    </rPh>
    <rPh sb="5" eb="7">
      <t>ケイサン</t>
    </rPh>
    <rPh sb="17" eb="18">
      <t>ハク</t>
    </rPh>
    <rPh sb="18" eb="20">
      <t>フツカ</t>
    </rPh>
    <rPh sb="21" eb="23">
      <t>バアイ</t>
    </rPh>
    <rPh sb="26" eb="27">
      <t>マイ</t>
    </rPh>
    <rPh sb="28" eb="29">
      <t>ワ</t>
    </rPh>
    <rPh sb="32" eb="34">
      <t>リヨウ</t>
    </rPh>
    <phoneticPr fontId="2"/>
  </si>
  <si>
    <t>ダウンロード資料一覧</t>
    <rPh sb="6" eb="8">
      <t>シリョウ</t>
    </rPh>
    <rPh sb="8" eb="10">
      <t>イチラン</t>
    </rPh>
    <phoneticPr fontId="2"/>
  </si>
  <si>
    <t>提出期限</t>
    <rPh sb="0" eb="2">
      <t>テイシュツ</t>
    </rPh>
    <rPh sb="2" eb="4">
      <t>キゲン</t>
    </rPh>
    <phoneticPr fontId="2"/>
  </si>
  <si>
    <t>①利用申込書</t>
    <rPh sb="1" eb="3">
      <t>リヨウ</t>
    </rPh>
    <rPh sb="3" eb="6">
      <t>モウシコミショ</t>
    </rPh>
    <phoneticPr fontId="2"/>
  </si>
  <si>
    <t>②活動日程表</t>
    <rPh sb="1" eb="3">
      <t>カツドウ</t>
    </rPh>
    <rPh sb="3" eb="6">
      <t>ニッテイヒョウ</t>
    </rPh>
    <phoneticPr fontId="2"/>
  </si>
  <si>
    <t>利用２か月前</t>
    <rPh sb="0" eb="2">
      <t>リヨウ</t>
    </rPh>
    <rPh sb="4" eb="5">
      <t>ゲツ</t>
    </rPh>
    <rPh sb="5" eb="6">
      <t>マエ</t>
    </rPh>
    <phoneticPr fontId="2"/>
  </si>
  <si>
    <t>利用当日</t>
    <rPh sb="0" eb="2">
      <t>リヨウ</t>
    </rPh>
    <rPh sb="2" eb="4">
      <t>トウジツ</t>
    </rPh>
    <phoneticPr fontId="2"/>
  </si>
  <si>
    <t>健康状態届</t>
    <rPh sb="0" eb="2">
      <t>ケンコウ</t>
    </rPh>
    <rPh sb="2" eb="4">
      <t>ジョウタイ</t>
    </rPh>
    <rPh sb="4" eb="5">
      <t>トド</t>
    </rPh>
    <phoneticPr fontId="2"/>
  </si>
  <si>
    <t>団体名</t>
    <rPh sb="0" eb="3">
      <t>ダンタイメイ</t>
    </rPh>
    <phoneticPr fontId="2"/>
  </si>
  <si>
    <t>保健担当者</t>
    <rPh sb="0" eb="2">
      <t>ホケン</t>
    </rPh>
    <rPh sb="2" eb="5">
      <t>タントウシャ</t>
    </rPh>
    <phoneticPr fontId="2"/>
  </si>
  <si>
    <t>救急箱</t>
    <rPh sb="0" eb="3">
      <t>キュウキュウバコ</t>
    </rPh>
    <phoneticPr fontId="2"/>
  </si>
  <si>
    <t>医療従事者
養護教諭</t>
    <rPh sb="0" eb="2">
      <t>イリョウ</t>
    </rPh>
    <rPh sb="2" eb="5">
      <t>ジュウジシャ</t>
    </rPh>
    <rPh sb="6" eb="8">
      <t>ヨウゴ</t>
    </rPh>
    <rPh sb="8" eb="10">
      <t>キョウユ</t>
    </rPh>
    <phoneticPr fontId="2"/>
  </si>
  <si>
    <t>年齢</t>
    <rPh sb="0" eb="2">
      <t>ネンレイ</t>
    </rPh>
    <phoneticPr fontId="2"/>
  </si>
  <si>
    <t>症状</t>
    <rPh sb="0" eb="2">
      <t>ショウジョウ</t>
    </rPh>
    <phoneticPr fontId="2"/>
  </si>
  <si>
    <t>備考(発作時の対応など)</t>
    <rPh sb="0" eb="2">
      <t>ビコウ</t>
    </rPh>
    <rPh sb="3" eb="5">
      <t>ホッサ</t>
    </rPh>
    <rPh sb="5" eb="6">
      <t>ジ</t>
    </rPh>
    <rPh sb="7" eb="9">
      <t>タイオウ</t>
    </rPh>
    <phoneticPr fontId="2"/>
  </si>
  <si>
    <t>静養する部屋を配室している団体は、部屋番号を記入してください。（　　　）号室
宿直対応の参考としますので、１６：３０までに事務室までご提出ください。</t>
    <phoneticPr fontId="2"/>
  </si>
  <si>
    <t>提出資料</t>
    <rPh sb="0" eb="2">
      <t>テイシュツ</t>
    </rPh>
    <rPh sb="2" eb="4">
      <t>シリョウ</t>
    </rPh>
    <phoneticPr fontId="2"/>
  </si>
  <si>
    <t>備考</t>
    <rPh sb="0" eb="2">
      <t>ビコウ</t>
    </rPh>
    <phoneticPr fontId="2"/>
  </si>
  <si>
    <t>ご利用に関する基本情報を記入いただくものです。</t>
    <phoneticPr fontId="2"/>
  </si>
  <si>
    <t>利用期間中の活動日程を記入いただくものです。</t>
    <phoneticPr fontId="2"/>
  </si>
  <si>
    <t>名前、性別、年齢を含むものであれば、各団体の様式でも構いません。</t>
    <phoneticPr fontId="2"/>
  </si>
  <si>
    <t>施設利用時に撮影する写真・映像等の使用に係る承諾について</t>
    <phoneticPr fontId="2"/>
  </si>
  <si>
    <t>記</t>
    <rPh sb="0" eb="1">
      <t>キ</t>
    </rPh>
    <phoneticPr fontId="2"/>
  </si>
  <si>
    <t>【本件に関するお問い合わせ】
国立大洲青少年交流の家　総務・管理係　　　TEL：0893-24-5177</t>
    <phoneticPr fontId="2"/>
  </si>
  <si>
    <t>きりとり</t>
    <phoneticPr fontId="2"/>
  </si>
  <si>
    <t>施設利用時に撮影した写真・映像等の使用に係る承諾書</t>
    <phoneticPr fontId="2"/>
  </si>
  <si>
    <t>令和　　年　　月　　日　</t>
    <phoneticPr fontId="2"/>
  </si>
  <si>
    <t>国立大洲青少年交流の家所長　殿　</t>
    <phoneticPr fontId="2"/>
  </si>
  <si>
    <t>団体名</t>
    <rPh sb="0" eb="3">
      <t>ダンタイメイ</t>
    </rPh>
    <phoneticPr fontId="2"/>
  </si>
  <si>
    <t>代表者氏名</t>
    <rPh sb="0" eb="3">
      <t>ダイヒョウシャ</t>
    </rPh>
    <rPh sb="3" eb="5">
      <t>シメイ</t>
    </rPh>
    <phoneticPr fontId="2"/>
  </si>
  <si>
    <t>連絡先　電話番号 or E-mail</t>
    <rPh sb="0" eb="3">
      <t>レンラクサキ</t>
    </rPh>
    <rPh sb="4" eb="6">
      <t>デンワ</t>
    </rPh>
    <rPh sb="6" eb="8">
      <t>バンゴウ</t>
    </rPh>
    <phoneticPr fontId="2"/>
  </si>
  <si>
    <t>利用団体　殿</t>
    <rPh sb="0" eb="2">
      <t>リヨウ</t>
    </rPh>
    <rPh sb="2" eb="4">
      <t>ダンタイ</t>
    </rPh>
    <rPh sb="5" eb="6">
      <t>ドノ</t>
    </rPh>
    <phoneticPr fontId="2"/>
  </si>
  <si>
    <t>独立行政法人国立青少年教育振興機構
国立大洲青少年交流の家　所長　</t>
    <phoneticPr fontId="2"/>
  </si>
  <si>
    <t xml:space="preserve">　国立青少年教育振興機構では、当機構の取組を、子供たちの生き生きとした表情や活動
の様子とともに伝えるため、写真や映像等を活用した広報活動を行っております。
　つきましては、下記に示す貴団体の肖像（活動の様子等の写真や映像等）及び著作物を
広報等に使用する場合がありますので、内容をご確認の上、ご承諾いただきますようお願
いいたします。お手数ですが、承諾書に必要事項を記入の上、担当係宛にご提出くださ
い。ご理解とご協力のほどよろしくお願い申し上げます。
</t>
    <phoneticPr fontId="2"/>
  </si>
  <si>
    <t>１　施設の利用中に職員が撮影した写真や映像、制作物、感想文等の著作物を、当機構の
　広報等に使用する目的で、報告書や刊行物、インターネット（ソーシャルメディアサー
　ビスを含む）等に掲載することがあります。また、新聞社、雑誌社等が発行する刊行物
　に記事・写真を掲載することもあります。
２　当機構がインターネット上に公開した肖像及び著作物について、本人（又は保護者）
　から削除依頼を受けた場合は速やかに削除します。ただし、印刷物等については対応で
　きかねますのでご了承ください。</t>
    <phoneticPr fontId="2"/>
  </si>
  <si>
    <r>
      <t xml:space="preserve"> ※</t>
    </r>
    <r>
      <rPr>
        <b/>
        <sz val="11"/>
        <color rgb="FFFF0000"/>
        <rFont val="MS PGothic"/>
        <family val="3"/>
        <charset val="128"/>
      </rPr>
      <t>要保護・準要保護世帯</t>
    </r>
    <r>
      <rPr>
        <sz val="11"/>
        <color rgb="FFFF0000"/>
        <rFont val="MS PGothic"/>
        <family val="3"/>
        <charset val="128"/>
      </rPr>
      <t>もしくは、</t>
    </r>
    <r>
      <rPr>
        <b/>
        <sz val="11"/>
        <color rgb="FFFF0000"/>
        <rFont val="MS PGothic"/>
        <family val="3"/>
        <charset val="128"/>
      </rPr>
      <t>特別な配慮が必要な子供向けの活動を行う団体</t>
    </r>
    <r>
      <rPr>
        <sz val="11"/>
        <color rgb="FFFF0000"/>
        <rFont val="MS PGothic"/>
        <family val="3"/>
        <charset val="128"/>
      </rPr>
      <t>の利用 
   （事前に申請書の提出が必要です）</t>
    </r>
    <rPh sb="2" eb="5">
      <t>ヨウホゴ</t>
    </rPh>
    <rPh sb="6" eb="7">
      <t>ジュン</t>
    </rPh>
    <rPh sb="7" eb="10">
      <t>ヨウホゴ</t>
    </rPh>
    <rPh sb="10" eb="12">
      <t>セタイ</t>
    </rPh>
    <rPh sb="17" eb="19">
      <t>トクベツ</t>
    </rPh>
    <rPh sb="20" eb="22">
      <t>ハイリョ</t>
    </rPh>
    <rPh sb="23" eb="25">
      <t>ヒツヨウ</t>
    </rPh>
    <rPh sb="26" eb="28">
      <t>コドモ</t>
    </rPh>
    <rPh sb="28" eb="29">
      <t>ム</t>
    </rPh>
    <rPh sb="31" eb="33">
      <t>カツドウ</t>
    </rPh>
    <rPh sb="34" eb="35">
      <t>オコナ</t>
    </rPh>
    <rPh sb="36" eb="38">
      <t>ダンタイ</t>
    </rPh>
    <rPh sb="39" eb="41">
      <t>リヨウ</t>
    </rPh>
    <rPh sb="47" eb="49">
      <t>ジゼン</t>
    </rPh>
    <rPh sb="50" eb="53">
      <t>シンセイショ</t>
    </rPh>
    <rPh sb="54" eb="56">
      <t>テイシュツ</t>
    </rPh>
    <rPh sb="57" eb="59">
      <t>ヒツヨウ</t>
    </rPh>
    <phoneticPr fontId="47"/>
  </si>
  <si>
    <t>幼児
（年少以上）</t>
    <rPh sb="6" eb="8">
      <t>イジョウ</t>
    </rPh>
    <phoneticPr fontId="47"/>
  </si>
  <si>
    <r>
      <t xml:space="preserve">子供
</t>
    </r>
    <r>
      <rPr>
        <sz val="6"/>
        <rFont val="MS PGothic"/>
        <family val="3"/>
        <charset val="128"/>
      </rPr>
      <t>（小学生～高校生）</t>
    </r>
    <rPh sb="0" eb="2">
      <t>コドモ</t>
    </rPh>
    <rPh sb="4" eb="7">
      <t>ショウガクセイ</t>
    </rPh>
    <rPh sb="8" eb="11">
      <t>コウコウセイ</t>
    </rPh>
    <phoneticPr fontId="47"/>
  </si>
  <si>
    <r>
      <t xml:space="preserve">子供
</t>
    </r>
    <r>
      <rPr>
        <sz val="4"/>
        <rFont val="MS PGothic"/>
        <family val="3"/>
        <charset val="128"/>
      </rPr>
      <t>（小学生～高校生）</t>
    </r>
    <phoneticPr fontId="47"/>
  </si>
  <si>
    <t>利用１か月前</t>
    <rPh sb="0" eb="2">
      <t>リヨウ</t>
    </rPh>
    <rPh sb="4" eb="5">
      <t>ゲツ</t>
    </rPh>
    <rPh sb="5" eb="6">
      <t>マエ</t>
    </rPh>
    <phoneticPr fontId="2"/>
  </si>
  <si>
    <t>③免除申請書</t>
    <rPh sb="1" eb="3">
      <t>メンジョ</t>
    </rPh>
    <rPh sb="3" eb="6">
      <t>シンセイショ</t>
    </rPh>
    <phoneticPr fontId="2"/>
  </si>
  <si>
    <t>④利用団体票</t>
    <rPh sb="1" eb="3">
      <t>リヨウ</t>
    </rPh>
    <rPh sb="3" eb="6">
      <t>ダンタイヒョウ</t>
    </rPh>
    <phoneticPr fontId="2"/>
  </si>
  <si>
    <t>⑦利用者一覧表</t>
    <rPh sb="1" eb="4">
      <t>リヨウシャ</t>
    </rPh>
    <rPh sb="4" eb="7">
      <t>イチランヒョウ</t>
    </rPh>
    <phoneticPr fontId="2"/>
  </si>
  <si>
    <t>⑧健康状態届</t>
    <rPh sb="1" eb="3">
      <t>ケンコウ</t>
    </rPh>
    <rPh sb="3" eb="5">
      <t>ジョウタイ</t>
    </rPh>
    <rPh sb="5" eb="6">
      <t>トドケ</t>
    </rPh>
    <phoneticPr fontId="2"/>
  </si>
  <si>
    <t>⑨カヌー名簿</t>
    <rPh sb="4" eb="6">
      <t>メイボ</t>
    </rPh>
    <phoneticPr fontId="2"/>
  </si>
  <si>
    <t>必須</t>
    <rPh sb="0" eb="2">
      <t>ヒッス</t>
    </rPh>
    <phoneticPr fontId="2"/>
  </si>
  <si>
    <t>○</t>
    <phoneticPr fontId="2"/>
  </si>
  <si>
    <t>受付</t>
    <rPh sb="0" eb="2">
      <t>ウケツケ</t>
    </rPh>
    <phoneticPr fontId="76"/>
  </si>
  <si>
    <t>事業推進係</t>
    <rPh sb="0" eb="4">
      <t>ジギョウスイシン</t>
    </rPh>
    <rPh sb="4" eb="5">
      <t>カカ</t>
    </rPh>
    <phoneticPr fontId="76"/>
  </si>
  <si>
    <t>企画指導専門職</t>
    <rPh sb="0" eb="6">
      <t>キカクシドウセンモン</t>
    </rPh>
    <rPh sb="6" eb="7">
      <t>ショク</t>
    </rPh>
    <phoneticPr fontId="76"/>
  </si>
  <si>
    <t>総務・管理係</t>
    <rPh sb="0" eb="2">
      <t>ソウム</t>
    </rPh>
    <rPh sb="3" eb="5">
      <t>カンリ</t>
    </rPh>
    <rPh sb="5" eb="6">
      <t>カカリ</t>
    </rPh>
    <phoneticPr fontId="76"/>
  </si>
  <si>
    <t>次長</t>
    <rPh sb="0" eb="2">
      <t>ジチョウ</t>
    </rPh>
    <phoneticPr fontId="76"/>
  </si>
  <si>
    <t>所長</t>
    <rPh sb="0" eb="2">
      <t>ショチョウ</t>
    </rPh>
    <phoneticPr fontId="76"/>
  </si>
  <si>
    <t>利用NO：</t>
    <rPh sb="0" eb="2">
      <t>リヨウ</t>
    </rPh>
    <phoneticPr fontId="76"/>
  </si>
  <si>
    <t>団体NO：</t>
    <rPh sb="0" eb="2">
      <t>ダンタイ</t>
    </rPh>
    <phoneticPr fontId="76"/>
  </si>
  <si>
    <t>【決裁欄】</t>
    <rPh sb="1" eb="3">
      <t>ケッサイ</t>
    </rPh>
    <rPh sb="3" eb="4">
      <t>ラン</t>
    </rPh>
    <phoneticPr fontId="76"/>
  </si>
  <si>
    <t>日</t>
    <rPh sb="0" eb="1">
      <t>ニチ</t>
    </rPh>
    <phoneticPr fontId="76"/>
  </si>
  <si>
    <t>月</t>
    <rPh sb="0" eb="1">
      <t>ガツ</t>
    </rPh>
    <phoneticPr fontId="76"/>
  </si>
  <si>
    <t>年</t>
    <rPh sb="0" eb="1">
      <t>ネン</t>
    </rPh>
    <phoneticPr fontId="76"/>
  </si>
  <si>
    <t>令和</t>
    <rPh sb="0" eb="2">
      <t>レイワ</t>
    </rPh>
    <phoneticPr fontId="76"/>
  </si>
  <si>
    <t>人</t>
    <rPh sb="0" eb="1">
      <t>ニン</t>
    </rPh>
    <phoneticPr fontId="76"/>
  </si>
  <si>
    <t>　うち　免除申請者</t>
    <rPh sb="4" eb="6">
      <t>メンジョ</t>
    </rPh>
    <rPh sb="6" eb="9">
      <t>シンセイシャ</t>
    </rPh>
    <phoneticPr fontId="76"/>
  </si>
  <si>
    <t>施設利用者数</t>
    <rPh sb="0" eb="2">
      <t>シセツ</t>
    </rPh>
    <rPh sb="2" eb="4">
      <t>リヨウ</t>
    </rPh>
    <rPh sb="4" eb="5">
      <t>シャ</t>
    </rPh>
    <rPh sb="5" eb="6">
      <t>スウ</t>
    </rPh>
    <phoneticPr fontId="76"/>
  </si>
  <si>
    <t>対象人数</t>
    <rPh sb="0" eb="2">
      <t>タイショウ</t>
    </rPh>
    <rPh sb="2" eb="4">
      <t>ニンズウ</t>
    </rPh>
    <phoneticPr fontId="76"/>
  </si>
  <si>
    <t>～</t>
    <phoneticPr fontId="76"/>
  </si>
  <si>
    <t>使用年月日</t>
    <rPh sb="0" eb="2">
      <t>シヨウ</t>
    </rPh>
    <rPh sb="2" eb="5">
      <t>ネンガッピ</t>
    </rPh>
    <phoneticPr fontId="76"/>
  </si>
  <si>
    <t>団体名</t>
    <rPh sb="0" eb="2">
      <t>ダンタイ</t>
    </rPh>
    <rPh sb="2" eb="3">
      <t>メイ</t>
    </rPh>
    <phoneticPr fontId="76"/>
  </si>
  <si>
    <t>施設使用料金に係る一部免除承認書</t>
    <rPh sb="5" eb="6">
      <t>キン</t>
    </rPh>
    <rPh sb="11" eb="13">
      <t>メンジョ</t>
    </rPh>
    <rPh sb="13" eb="16">
      <t>ショウニンショ</t>
    </rPh>
    <phoneticPr fontId="76"/>
  </si>
  <si>
    <t>※申請内容について虚偽があった場合、正規料金にて請求いたします。また、利用の制限や損害賠償請求等を行う場合があります。</t>
    <rPh sb="1" eb="3">
      <t>シンセイ</t>
    </rPh>
    <rPh sb="3" eb="5">
      <t>ナイヨウ</t>
    </rPh>
    <rPh sb="9" eb="11">
      <t>キョギ</t>
    </rPh>
    <rPh sb="15" eb="17">
      <t>バアイ</t>
    </rPh>
    <rPh sb="18" eb="20">
      <t>セイキ</t>
    </rPh>
    <rPh sb="20" eb="22">
      <t>リョウキン</t>
    </rPh>
    <rPh sb="24" eb="26">
      <t>セイキュウ</t>
    </rPh>
    <rPh sb="35" eb="37">
      <t>リヨウ</t>
    </rPh>
    <rPh sb="38" eb="40">
      <t>セイゲン</t>
    </rPh>
    <rPh sb="41" eb="47">
      <t>ソンガイバイショウセイキュウ</t>
    </rPh>
    <rPh sb="47" eb="48">
      <t>トウ</t>
    </rPh>
    <rPh sb="49" eb="50">
      <t>オコナ</t>
    </rPh>
    <rPh sb="51" eb="53">
      <t>バアイ</t>
    </rPh>
    <phoneticPr fontId="76"/>
  </si>
  <si>
    <t>※当該活動に対して自治体から公的支援を受けている場合を除く。
※大人については、活動本番又は下見の場合が対象。</t>
    <phoneticPr fontId="76"/>
  </si>
  <si>
    <t>経済的に困難な子供を支援する団体や障害のある子供を支援する団体の利用であり、子供（小学生～高校生）及びその保護者</t>
    <phoneticPr fontId="76"/>
  </si>
  <si>
    <t>学校（部活・サークルを含む）の利用であり、要保護・準要保護世帯の子供（小学生～高校生）及びその保護者</t>
    <rPh sb="0" eb="2">
      <t>ガッコウ</t>
    </rPh>
    <rPh sb="3" eb="5">
      <t>ブカツ</t>
    </rPh>
    <rPh sb="11" eb="12">
      <t>フク</t>
    </rPh>
    <rPh sb="15" eb="17">
      <t>リヨウ</t>
    </rPh>
    <rPh sb="32" eb="34">
      <t>コドモ</t>
    </rPh>
    <rPh sb="35" eb="38">
      <t>ショウガクセイ</t>
    </rPh>
    <rPh sb="39" eb="42">
      <t>コウコウセイ</t>
    </rPh>
    <rPh sb="43" eb="44">
      <t>オヨ</t>
    </rPh>
    <rPh sb="47" eb="50">
      <t>ホゴシャ</t>
    </rPh>
    <phoneticPr fontId="76"/>
  </si>
  <si>
    <r>
      <t xml:space="preserve">理由
</t>
    </r>
    <r>
      <rPr>
        <sz val="8"/>
        <rFont val="ＭＳ 明朝"/>
        <family val="1"/>
        <charset val="128"/>
      </rPr>
      <t>（いずれかに☑）</t>
    </r>
    <rPh sb="0" eb="2">
      <t>リユウ</t>
    </rPh>
    <phoneticPr fontId="76"/>
  </si>
  <si>
    <t>氏名</t>
    <rPh sb="0" eb="2">
      <t>シメイ</t>
    </rPh>
    <phoneticPr fontId="76"/>
  </si>
  <si>
    <t>職名</t>
    <rPh sb="0" eb="2">
      <t>ショクメイ</t>
    </rPh>
    <phoneticPr fontId="76"/>
  </si>
  <si>
    <t>代表者</t>
    <rPh sb="0" eb="3">
      <t>ダイヒョウシャ</t>
    </rPh>
    <phoneticPr fontId="76"/>
  </si>
  <si>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76"/>
  </si>
  <si>
    <t>（あて先）</t>
    <rPh sb="3" eb="4">
      <t>サキ</t>
    </rPh>
    <phoneticPr fontId="76"/>
  </si>
  <si>
    <t>施設使用料金に係る一部免除申請書</t>
    <rPh sb="5" eb="6">
      <t>キン</t>
    </rPh>
    <rPh sb="11" eb="13">
      <t>メンジョ</t>
    </rPh>
    <phoneticPr fontId="76"/>
  </si>
  <si>
    <t>グループ
ワークゲーム</t>
    <phoneticPr fontId="19"/>
  </si>
  <si>
    <t>※100名以上は両回りをお勧めします。（25班まで対応可）</t>
    <rPh sb="4" eb="5">
      <t>メイ</t>
    </rPh>
    <rPh sb="5" eb="7">
      <t>イジョウ</t>
    </rPh>
    <rPh sb="8" eb="9">
      <t>リョウ</t>
    </rPh>
    <rPh sb="9" eb="10">
      <t>マワ</t>
    </rPh>
    <rPh sb="13" eb="14">
      <t>スス</t>
    </rPh>
    <rPh sb="22" eb="23">
      <t>ハン</t>
    </rPh>
    <rPh sb="25" eb="27">
      <t>タイオウ</t>
    </rPh>
    <rPh sb="27" eb="28">
      <t>カ</t>
    </rPh>
    <phoneticPr fontId="3"/>
  </si>
  <si>
    <t>※入所が16時以降になる場合、入所オリエンテーション動画の事前視聴のご協力をお願いします。</t>
    <rPh sb="1" eb="3">
      <t>ニュウショ</t>
    </rPh>
    <rPh sb="6" eb="7">
      <t>ジ</t>
    </rPh>
    <rPh sb="7" eb="9">
      <t>イコウ</t>
    </rPh>
    <rPh sb="12" eb="14">
      <t>バアイ</t>
    </rPh>
    <rPh sb="15" eb="17">
      <t>ニュウショ</t>
    </rPh>
    <rPh sb="26" eb="28">
      <t>ドウガ</t>
    </rPh>
    <rPh sb="29" eb="31">
      <t>ジゼン</t>
    </rPh>
    <rPh sb="31" eb="33">
      <t>シチョウ</t>
    </rPh>
    <rPh sb="35" eb="37">
      <t>キョウリョク</t>
    </rPh>
    <rPh sb="39" eb="40">
      <t>ネガ</t>
    </rPh>
    <phoneticPr fontId="19"/>
  </si>
  <si>
    <r>
      <t>要望事項等</t>
    </r>
    <r>
      <rPr>
        <sz val="10"/>
        <color rgb="FF000000"/>
        <rFont val="ＭＳ Ｐゴシック"/>
        <family val="3"/>
        <charset val="128"/>
      </rPr>
      <t xml:space="preserve">（食事関連は森のレストランまでご相談ください。）
</t>
    </r>
    <rPh sb="0" eb="2">
      <t>ヨウボウ</t>
    </rPh>
    <rPh sb="2" eb="4">
      <t>ジコウ</t>
    </rPh>
    <rPh sb="4" eb="5">
      <t>トウ</t>
    </rPh>
    <rPh sb="6" eb="8">
      <t>ショクジ</t>
    </rPh>
    <rPh sb="8" eb="10">
      <t>カンレン</t>
    </rPh>
    <rPh sb="11" eb="12">
      <t>モリ</t>
    </rPh>
    <rPh sb="21" eb="23">
      <t>ソウダン</t>
    </rPh>
    <phoneticPr fontId="3"/>
  </si>
  <si>
    <t>※要望事項などがある場合は、利用申込書の要望事項等の欄にご記入ください。</t>
    <rPh sb="1" eb="3">
      <t>ヨウボウ</t>
    </rPh>
    <rPh sb="3" eb="5">
      <t>ジコウ</t>
    </rPh>
    <rPh sb="10" eb="12">
      <t>バアイ</t>
    </rPh>
    <rPh sb="14" eb="16">
      <t>リヨウ</t>
    </rPh>
    <rPh sb="16" eb="19">
      <t>モウシコミショ</t>
    </rPh>
    <rPh sb="20" eb="22">
      <t>ヨウボウ</t>
    </rPh>
    <rPh sb="22" eb="24">
      <t>ジコウ</t>
    </rPh>
    <rPh sb="24" eb="25">
      <t>トウ</t>
    </rPh>
    <rPh sb="26" eb="27">
      <t>ラン</t>
    </rPh>
    <rPh sb="29" eb="31">
      <t>キニュウ</t>
    </rPh>
    <phoneticPr fontId="2"/>
  </si>
  <si>
    <t>レストラン請求分</t>
    <rPh sb="5" eb="8">
      <t>セイキュウブン</t>
    </rPh>
    <phoneticPr fontId="2"/>
  </si>
  <si>
    <t>　コンビニ払・銀行振込・電子決済の手数料（件数毎）は、ご負担となります。　コンビニ払の上限は1件30万円です。30万円を超える場合は分割してお支払いください。</t>
    <phoneticPr fontId="47"/>
  </si>
  <si>
    <t>活動プログラム指導料及び教材費他</t>
    <rPh sb="7" eb="10">
      <t>シドウリョウ</t>
    </rPh>
    <rPh sb="10" eb="11">
      <t>オヨ</t>
    </rPh>
    <rPh sb="12" eb="15">
      <t>キョウザイヒ</t>
    </rPh>
    <rPh sb="15" eb="16">
      <t>ホカ</t>
    </rPh>
    <phoneticPr fontId="2"/>
  </si>
  <si>
    <t>キャンドルサービス</t>
  </si>
  <si>
    <t>ろうそく大</t>
    <rPh sb="4" eb="5">
      <t>ダイ</t>
    </rPh>
    <phoneticPr fontId="2"/>
  </si>
  <si>
    <t>ろうそく小</t>
  </si>
  <si>
    <t>キャンプファイヤー</t>
  </si>
  <si>
    <t>薪</t>
  </si>
  <si>
    <t>灯油</t>
    <rPh sb="0" eb="2">
      <t>トウユ</t>
    </rPh>
    <phoneticPr fontId="2"/>
  </si>
  <si>
    <t>トーチ棒</t>
    <rPh sb="3" eb="4">
      <t>ボウ</t>
    </rPh>
    <phoneticPr fontId="2"/>
  </si>
  <si>
    <t>本</t>
    <rPh sb="0" eb="1">
      <t>ホン</t>
    </rPh>
    <phoneticPr fontId="2"/>
  </si>
  <si>
    <t>物品使用料</t>
    <rPh sb="0" eb="1">
      <t>ブッ</t>
    </rPh>
    <rPh sb="1" eb="2">
      <t>ヒン</t>
    </rPh>
    <rPh sb="2" eb="5">
      <t>シヨウリョウ</t>
    </rPh>
    <phoneticPr fontId="2"/>
  </si>
  <si>
    <t>炭（焼肉用）</t>
    <rPh sb="0" eb="1">
      <t>スミ</t>
    </rPh>
    <rPh sb="2" eb="4">
      <t>ヤキニク</t>
    </rPh>
    <rPh sb="4" eb="5">
      <t>ヨウ</t>
    </rPh>
    <phoneticPr fontId="2"/>
  </si>
  <si>
    <t>ときが森こども冒険プログラム</t>
  </si>
  <si>
    <t>資料代</t>
    <rPh sb="0" eb="3">
      <t>シリョウダイ</t>
    </rPh>
    <phoneticPr fontId="2"/>
  </si>
  <si>
    <t>使用料</t>
    <rPh sb="0" eb="3">
      <t>シヨウリョウ</t>
    </rPh>
    <phoneticPr fontId="2"/>
  </si>
  <si>
    <t>ニュースポーツ</t>
  </si>
  <si>
    <t>ティッシュデザイン</t>
  </si>
  <si>
    <t>指導料</t>
    <rPh sb="0" eb="3">
      <t>シドウリョウ</t>
    </rPh>
    <phoneticPr fontId="2"/>
  </si>
  <si>
    <t>材料代</t>
    <rPh sb="0" eb="3">
      <t>ザイリョウダイ</t>
    </rPh>
    <phoneticPr fontId="2"/>
  </si>
  <si>
    <t>枚</t>
    <rPh sb="0" eb="1">
      <t>マイ</t>
    </rPh>
    <phoneticPr fontId="2"/>
  </si>
  <si>
    <t>野外炊飯</t>
    <rPh sb="0" eb="2">
      <t>ヤガイ</t>
    </rPh>
    <rPh sb="2" eb="4">
      <t>スイハン</t>
    </rPh>
    <phoneticPr fontId="2"/>
  </si>
  <si>
    <t>束</t>
    <rPh sb="0" eb="1">
      <t>タバ</t>
    </rPh>
    <phoneticPr fontId="2"/>
  </si>
  <si>
    <t>折り紙建築</t>
    <rPh sb="0" eb="1">
      <t>オ</t>
    </rPh>
    <rPh sb="2" eb="3">
      <t>ガミ</t>
    </rPh>
    <rPh sb="3" eb="5">
      <t>ケンチク</t>
    </rPh>
    <phoneticPr fontId="2"/>
  </si>
  <si>
    <t>館内動物ラリー</t>
    <rPh sb="0" eb="2">
      <t>カンナイ</t>
    </rPh>
    <rPh sb="2" eb="4">
      <t>ドウブツ</t>
    </rPh>
    <phoneticPr fontId="2"/>
  </si>
  <si>
    <t>地図代</t>
    <rPh sb="0" eb="2">
      <t>チズ</t>
    </rPh>
    <rPh sb="2" eb="3">
      <t>ダイ</t>
    </rPh>
    <phoneticPr fontId="2"/>
  </si>
  <si>
    <t>スコアオリエンテーリング</t>
    <phoneticPr fontId="2"/>
  </si>
  <si>
    <t>ビジュアルオリエンテーリング</t>
    <phoneticPr fontId="2"/>
  </si>
  <si>
    <t>ウォークラリー2.4ｋｍ</t>
    <phoneticPr fontId="2"/>
  </si>
  <si>
    <t>ウォークラリー5.4ｋｍ</t>
    <phoneticPr fontId="2"/>
  </si>
  <si>
    <t>※地図代は指導料に含まれています。自主でする場合のみ要購入　　　　　　　　　　　　　　　　　　　　　　　　　　　　　　　　　　　　　　　</t>
    <rPh sb="1" eb="3">
      <t>チズ</t>
    </rPh>
    <rPh sb="3" eb="4">
      <t>ダイ</t>
    </rPh>
    <rPh sb="5" eb="8">
      <t>シドウリョウ</t>
    </rPh>
    <rPh sb="9" eb="10">
      <t>フク</t>
    </rPh>
    <rPh sb="17" eb="19">
      <t>ジシュ</t>
    </rPh>
    <rPh sb="22" eb="24">
      <t>バアイ</t>
    </rPh>
    <rPh sb="26" eb="27">
      <t>ヨウ</t>
    </rPh>
    <rPh sb="27" eb="29">
      <t>コウニュウ</t>
    </rPh>
    <phoneticPr fontId="2"/>
  </si>
  <si>
    <t>カヌー（2人1艇）</t>
    <rPh sb="5" eb="6">
      <t>ヒト</t>
    </rPh>
    <rPh sb="7" eb="8">
      <t>テイ</t>
    </rPh>
    <phoneticPr fontId="2"/>
  </si>
  <si>
    <t>スポーツクライミング</t>
    <phoneticPr fontId="2"/>
  </si>
  <si>
    <t>カヌー（1人1艇）</t>
    <rPh sb="5" eb="6">
      <t>ヒト</t>
    </rPh>
    <rPh sb="7" eb="8">
      <t>テイ</t>
    </rPh>
    <phoneticPr fontId="2"/>
  </si>
  <si>
    <t>マウンテンバイク</t>
    <phoneticPr fontId="2"/>
  </si>
  <si>
    <t>エアロビクスダンス</t>
    <phoneticPr fontId="2"/>
  </si>
  <si>
    <t>座禅</t>
    <rPh sb="0" eb="2">
      <t>ザゼン</t>
    </rPh>
    <phoneticPr fontId="2"/>
  </si>
  <si>
    <t>グループワークゲーム</t>
    <phoneticPr fontId="2"/>
  </si>
  <si>
    <t>自然観察</t>
    <rPh sb="0" eb="2">
      <t>シゼン</t>
    </rPh>
    <rPh sb="2" eb="4">
      <t>カンサツ</t>
    </rPh>
    <phoneticPr fontId="2"/>
  </si>
  <si>
    <t>天体観察</t>
    <rPh sb="0" eb="2">
      <t>テンタイ</t>
    </rPh>
    <rPh sb="2" eb="4">
      <t>カンサツ</t>
    </rPh>
    <phoneticPr fontId="2"/>
  </si>
  <si>
    <t>ストーンアート</t>
    <phoneticPr fontId="2"/>
  </si>
  <si>
    <t>　　　　　　　　　　　　　　　　　　　　　　　　　　　　　　　　　　　　　　　　　　　</t>
    <phoneticPr fontId="2"/>
  </si>
  <si>
    <t>第２炊飯場</t>
    <rPh sb="0" eb="1">
      <t>ダイ</t>
    </rPh>
    <rPh sb="2" eb="4">
      <t>スイハン</t>
    </rPh>
    <rPh sb="4" eb="5">
      <t>ジョウ</t>
    </rPh>
    <phoneticPr fontId="2"/>
  </si>
  <si>
    <t>第１
炊飯場</t>
    <rPh sb="0" eb="1">
      <t>ダイ</t>
    </rPh>
    <rPh sb="3" eb="5">
      <t>スイハン</t>
    </rPh>
    <rPh sb="5" eb="6">
      <t>ジョウ</t>
    </rPh>
    <phoneticPr fontId="2"/>
  </si>
  <si>
    <t>１便（定員80名）　</t>
    <rPh sb="1" eb="2">
      <t>ビン</t>
    </rPh>
    <rPh sb="3" eb="5">
      <t>テイイン</t>
    </rPh>
    <rPh sb="7" eb="8">
      <t>メイ</t>
    </rPh>
    <phoneticPr fontId="3"/>
  </si>
  <si>
    <t>２便（定員80名）</t>
    <rPh sb="1" eb="2">
      <t>ビン</t>
    </rPh>
    <rPh sb="3" eb="5">
      <t>テイイン</t>
    </rPh>
    <rPh sb="7" eb="8">
      <t>メイ</t>
    </rPh>
    <phoneticPr fontId="3"/>
  </si>
  <si>
    <t>３便（定員80名）</t>
    <rPh sb="1" eb="2">
      <t>ビン</t>
    </rPh>
    <rPh sb="3" eb="5">
      <t>テイイン</t>
    </rPh>
    <rPh sb="7" eb="8">
      <t>メイ</t>
    </rPh>
    <phoneticPr fontId="3"/>
  </si>
  <si>
    <t>うちわ作り</t>
    <rPh sb="3" eb="4">
      <t>ツク</t>
    </rPh>
    <phoneticPr fontId="2"/>
  </si>
  <si>
    <t>ボルダー（屋外・屋内）</t>
    <rPh sb="5" eb="7">
      <t>オクガイ</t>
    </rPh>
    <rPh sb="8" eb="10">
      <t>オクナイ</t>
    </rPh>
    <phoneticPr fontId="2"/>
  </si>
  <si>
    <t xml:space="preserve"> 全面</t>
    <rPh sb="1" eb="2">
      <t>ゼン</t>
    </rPh>
    <rPh sb="2" eb="3">
      <t>メン</t>
    </rPh>
    <phoneticPr fontId="2"/>
  </si>
  <si>
    <t>　　１面</t>
    <rPh sb="3" eb="4">
      <t>メン</t>
    </rPh>
    <phoneticPr fontId="2"/>
  </si>
  <si>
    <t>第３
炊飯場</t>
    <rPh sb="0" eb="1">
      <t>ダイ</t>
    </rPh>
    <rPh sb="3" eb="5">
      <t>スイハン</t>
    </rPh>
    <rPh sb="5" eb="6">
      <t>ジョウ</t>
    </rPh>
    <phoneticPr fontId="2"/>
  </si>
  <si>
    <t xml:space="preserve"> ホール</t>
    <phoneticPr fontId="2"/>
  </si>
  <si>
    <t xml:space="preserve"> 第１炊飯場</t>
    <phoneticPr fontId="2"/>
  </si>
  <si>
    <t xml:space="preserve"> ４面</t>
    <rPh sb="2" eb="3">
      <t>メン</t>
    </rPh>
    <phoneticPr fontId="2"/>
  </si>
  <si>
    <t xml:space="preserve"> ３面</t>
    <rPh sb="2" eb="3">
      <t>メン</t>
    </rPh>
    <phoneticPr fontId="2"/>
  </si>
  <si>
    <t xml:space="preserve"> 34Ｒ</t>
    <phoneticPr fontId="2"/>
  </si>
  <si>
    <t xml:space="preserve"> 視聴覚室</t>
    <rPh sb="1" eb="4">
      <t>シチョウカク</t>
    </rPh>
    <rPh sb="4" eb="5">
      <t>シツ</t>
    </rPh>
    <phoneticPr fontId="2"/>
  </si>
  <si>
    <t xml:space="preserve"> 武道場</t>
    <rPh sb="1" eb="4">
      <t>ブドウジョウ</t>
    </rPh>
    <phoneticPr fontId="2"/>
  </si>
  <si>
    <t xml:space="preserve"> 第３炊飯場</t>
    <phoneticPr fontId="2"/>
  </si>
  <si>
    <t xml:space="preserve"> 半面</t>
    <rPh sb="1" eb="3">
      <t>ハンメン</t>
    </rPh>
    <phoneticPr fontId="2"/>
  </si>
  <si>
    <t xml:space="preserve"> ２面</t>
    <rPh sb="2" eb="3">
      <t>メン</t>
    </rPh>
    <phoneticPr fontId="2"/>
  </si>
  <si>
    <t xml:space="preserve"> 半面</t>
    <rPh sb="1" eb="2">
      <t>ハン</t>
    </rPh>
    <rPh sb="2" eb="3">
      <t>メン</t>
    </rPh>
    <phoneticPr fontId="2"/>
  </si>
  <si>
    <t xml:space="preserve"> ＯＲ</t>
    <phoneticPr fontId="2"/>
  </si>
  <si>
    <t xml:space="preserve"> 21Ｒ</t>
    <phoneticPr fontId="2"/>
  </si>
  <si>
    <t xml:space="preserve"> 22Ｒ</t>
    <phoneticPr fontId="2"/>
  </si>
  <si>
    <t xml:space="preserve"> ＭＲ</t>
    <phoneticPr fontId="2"/>
  </si>
  <si>
    <t xml:space="preserve"> 30Ｒ</t>
    <phoneticPr fontId="2"/>
  </si>
  <si>
    <t xml:space="preserve"> 31Ｒ</t>
    <phoneticPr fontId="2"/>
  </si>
  <si>
    <t xml:space="preserve"> 35Ｒ</t>
    <phoneticPr fontId="2"/>
  </si>
  <si>
    <t xml:space="preserve"> 36Ｒ</t>
    <phoneticPr fontId="2"/>
  </si>
  <si>
    <t xml:space="preserve"> クラフト室</t>
    <rPh sb="5" eb="6">
      <t>シツ</t>
    </rPh>
    <phoneticPr fontId="2"/>
  </si>
  <si>
    <t xml:space="preserve"> 23R</t>
    <phoneticPr fontId="2"/>
  </si>
  <si>
    <t xml:space="preserve"> 24R</t>
    <phoneticPr fontId="2"/>
  </si>
  <si>
    <t xml:space="preserve"> 25R</t>
    <phoneticPr fontId="2"/>
  </si>
  <si>
    <t xml:space="preserve"> スポーツ研修室</t>
    <rPh sb="5" eb="8">
      <t>ケンシュウシツ</t>
    </rPh>
    <phoneticPr fontId="2"/>
  </si>
  <si>
    <t xml:space="preserve"> 武道館和室</t>
    <rPh sb="1" eb="4">
      <t>ブドウカン</t>
    </rPh>
    <rPh sb="4" eb="6">
      <t>ワシツ</t>
    </rPh>
    <phoneticPr fontId="2"/>
  </si>
  <si>
    <t xml:space="preserve"> 本館和室</t>
    <rPh sb="1" eb="3">
      <t>ホンカン</t>
    </rPh>
    <rPh sb="3" eb="5">
      <t>ワシツ</t>
    </rPh>
    <phoneticPr fontId="2"/>
  </si>
  <si>
    <t xml:space="preserve"> 第２グラウンド</t>
    <rPh sb="1" eb="2">
      <t>ダイ</t>
    </rPh>
    <phoneticPr fontId="2"/>
  </si>
  <si>
    <t xml:space="preserve"> 第２炊飯場</t>
    <rPh sb="1" eb="2">
      <t>ダイ</t>
    </rPh>
    <rPh sb="3" eb="5">
      <t>スイハン</t>
    </rPh>
    <rPh sb="5" eb="6">
      <t>ジョウ</t>
    </rPh>
    <phoneticPr fontId="2"/>
  </si>
  <si>
    <t xml:space="preserve"> 32R</t>
    <phoneticPr fontId="2"/>
  </si>
  <si>
    <t xml:space="preserve"> 33R</t>
    <phoneticPr fontId="2"/>
  </si>
  <si>
    <t>小計</t>
    <rPh sb="0" eb="2">
      <t>ショウケイ</t>
    </rPh>
    <phoneticPr fontId="2"/>
  </si>
  <si>
    <t>研修施設使用料金</t>
    <rPh sb="0" eb="2">
      <t>ケンシュウ</t>
    </rPh>
    <rPh sb="2" eb="4">
      <t>シセツ</t>
    </rPh>
    <rPh sb="4" eb="6">
      <t>シヨウ</t>
    </rPh>
    <rPh sb="6" eb="8">
      <t>リョウキン</t>
    </rPh>
    <phoneticPr fontId="2"/>
  </si>
  <si>
    <t>夜間照明代</t>
    <rPh sb="0" eb="2">
      <t>ヤカン</t>
    </rPh>
    <rPh sb="2" eb="4">
      <t>ショウメイ</t>
    </rPh>
    <rPh sb="4" eb="5">
      <t>ダイ</t>
    </rPh>
    <phoneticPr fontId="2"/>
  </si>
  <si>
    <t>円</t>
    <rPh sb="0" eb="1">
      <t>エン</t>
    </rPh>
    <phoneticPr fontId="2"/>
  </si>
  <si>
    <t>　　◎一部免除制度を設けていますので、右記の金額から変動する可能性があります。
　　　　詳しくは、「令和７年度版利用のてびき」をご確認ください。　　　　</t>
    <rPh sb="3" eb="5">
      <t>イチブ</t>
    </rPh>
    <rPh sb="5" eb="7">
      <t>メンジョ</t>
    </rPh>
    <rPh sb="7" eb="9">
      <t>セイド</t>
    </rPh>
    <rPh sb="10" eb="11">
      <t>モウ</t>
    </rPh>
    <rPh sb="19" eb="21">
      <t>ウキ</t>
    </rPh>
    <rPh sb="22" eb="24">
      <t>キンガク</t>
    </rPh>
    <rPh sb="26" eb="28">
      <t>ヘンドウ</t>
    </rPh>
    <rPh sb="30" eb="33">
      <t>カノウセイ</t>
    </rPh>
    <phoneticPr fontId="2"/>
  </si>
  <si>
    <t xml:space="preserve"> シアターR</t>
    <phoneticPr fontId="2"/>
  </si>
  <si>
    <t xml:space="preserve"> エコスタディR</t>
    <phoneticPr fontId="2"/>
  </si>
  <si>
    <t xml:space="preserve"> リフレッシュR</t>
    <phoneticPr fontId="2"/>
  </si>
  <si>
    <t>卓球室</t>
    <rPh sb="0" eb="3">
      <t>タッキュウシツ</t>
    </rPh>
    <phoneticPr fontId="2"/>
  </si>
  <si>
    <t>請求情報内訳</t>
    <rPh sb="0" eb="2">
      <t>セイキュウ</t>
    </rPh>
    <rPh sb="2" eb="4">
      <t>ジョウホウ</t>
    </rPh>
    <rPh sb="4" eb="6">
      <t>ウチワケ</t>
    </rPh>
    <phoneticPr fontId="3"/>
  </si>
  <si>
    <t>指導者用講師室※原則各団体１室のみ　２室以上希望の場合下枠に要記入</t>
    <rPh sb="0" eb="3">
      <t>シドウシャ</t>
    </rPh>
    <rPh sb="3" eb="4">
      <t>ヨウ</t>
    </rPh>
    <rPh sb="4" eb="6">
      <t>コウシ</t>
    </rPh>
    <rPh sb="6" eb="7">
      <t>シツ</t>
    </rPh>
    <phoneticPr fontId="2"/>
  </si>
  <si>
    <t>退所処理</t>
    <rPh sb="0" eb="2">
      <t>タイショ</t>
    </rPh>
    <rPh sb="2" eb="4">
      <t>ショリ</t>
    </rPh>
    <phoneticPr fontId="2"/>
  </si>
  <si>
    <t>退所</t>
    <rPh sb="0" eb="2">
      <t>タイショ</t>
    </rPh>
    <phoneticPr fontId="2"/>
  </si>
  <si>
    <t>入所</t>
    <rPh sb="0" eb="2">
      <t>ニュウショ</t>
    </rPh>
    <phoneticPr fontId="2"/>
  </si>
  <si>
    <t>利用区分</t>
    <rPh sb="0" eb="2">
      <t>リヨウ</t>
    </rPh>
    <phoneticPr fontId="47"/>
  </si>
  <si>
    <t>研修施設・夜間照明使用票</t>
    <rPh sb="0" eb="2">
      <t>ケンシュウ</t>
    </rPh>
    <rPh sb="2" eb="4">
      <t>シセツ</t>
    </rPh>
    <rPh sb="5" eb="7">
      <t>ヤカン</t>
    </rPh>
    <rPh sb="7" eb="9">
      <t>ショウメイ</t>
    </rPh>
    <rPh sb="9" eb="11">
      <t>シヨウ</t>
    </rPh>
    <rPh sb="11" eb="12">
      <t>ヒョウ</t>
    </rPh>
    <phoneticPr fontId="2"/>
  </si>
  <si>
    <t>※人数・属性は自動で反映されます。</t>
    <rPh sb="1" eb="3">
      <t>ニンズウ</t>
    </rPh>
    <rPh sb="4" eb="6">
      <t>ゾクセイ</t>
    </rPh>
    <rPh sb="7" eb="9">
      <t>ジドウ</t>
    </rPh>
    <rPh sb="10" eb="12">
      <t>ハンエイ</t>
    </rPh>
    <phoneticPr fontId="2"/>
  </si>
  <si>
    <t>⑥研修施設・夜間照明使用票</t>
    <rPh sb="1" eb="3">
      <t>ケンシュウ</t>
    </rPh>
    <rPh sb="3" eb="5">
      <t>シセツ</t>
    </rPh>
    <rPh sb="6" eb="8">
      <t>ヤカン</t>
    </rPh>
    <rPh sb="8" eb="10">
      <t>ショウメイ</t>
    </rPh>
    <rPh sb="10" eb="12">
      <t>シヨウ</t>
    </rPh>
    <rPh sb="12" eb="13">
      <t>ヒョウ</t>
    </rPh>
    <phoneticPr fontId="2"/>
  </si>
  <si>
    <t>※研修施設・夜間照明を使用する場合は、「研修施設使用簿」をご提出ください。</t>
    <rPh sb="1" eb="3">
      <t>ケンシュウ</t>
    </rPh>
    <rPh sb="3" eb="5">
      <t>シセツ</t>
    </rPh>
    <rPh sb="6" eb="8">
      <t>ヤカン</t>
    </rPh>
    <rPh sb="8" eb="10">
      <t>ショウメイ</t>
    </rPh>
    <rPh sb="11" eb="13">
      <t>シヨウ</t>
    </rPh>
    <rPh sb="15" eb="17">
      <t>バアイ</t>
    </rPh>
    <rPh sb="20" eb="22">
      <t>ケンシュウ</t>
    </rPh>
    <rPh sb="22" eb="24">
      <t>シセツ</t>
    </rPh>
    <rPh sb="24" eb="26">
      <t>シヨウ</t>
    </rPh>
    <rPh sb="26" eb="27">
      <t>ボ</t>
    </rPh>
    <rPh sb="30" eb="32">
      <t>テイシュツ</t>
    </rPh>
    <phoneticPr fontId="2"/>
  </si>
  <si>
    <t xml:space="preserve">        </t>
    <phoneticPr fontId="2"/>
  </si>
  <si>
    <t xml:space="preserve"> 国立大洲青少年交流の家　利用申込書</t>
    <phoneticPr fontId="3"/>
  </si>
  <si>
    <t>①発作が起こりやすい持病を持っている方（心臓、けいれん、ぜん息、エピペンや注射持参の持病等）は,いらっしゃいませんか？
②体調の悪い方、車椅子、松葉杖等を利用の方等、配慮を要する方はいらっしゃいませんか？
③微熱、嘔吐、下痢等の感染症の疑いがある体調不良の方はいらっしゃいませんか？
④該当者がない場合は、空欄に「なし」と記載してください。
⑤氏名は、差し支えあれば、無記入で結構です。</t>
    <phoneticPr fontId="2"/>
  </si>
  <si>
    <t>　当団体に係る肖像及び著作物を国立青少年教育振興機構の広報等の目的で使用することを
承諾します。</t>
    <phoneticPr fontId="2"/>
  </si>
  <si>
    <t>大洲　ジッピー</t>
    <rPh sb="0" eb="2">
      <t>オオズ</t>
    </rPh>
    <phoneticPr fontId="2"/>
  </si>
  <si>
    <t>大洲　ジッコ</t>
    <rPh sb="0" eb="2">
      <t>オオズ</t>
    </rPh>
    <phoneticPr fontId="2"/>
  </si>
  <si>
    <t>　　有</t>
    <rPh sb="2" eb="3">
      <t>アリ</t>
    </rPh>
    <phoneticPr fontId="2"/>
  </si>
  <si>
    <t>　　無</t>
    <rPh sb="2" eb="3">
      <t>ム</t>
    </rPh>
    <phoneticPr fontId="2"/>
  </si>
  <si>
    <t>　　無</t>
    <rPh sb="2" eb="3">
      <t>ナ</t>
    </rPh>
    <phoneticPr fontId="2"/>
  </si>
  <si>
    <t>✓</t>
  </si>
  <si>
    <t>✓</t>
    <phoneticPr fontId="2"/>
  </si>
  <si>
    <t>女</t>
    <rPh sb="0" eb="1">
      <t>オンナ</t>
    </rPh>
    <phoneticPr fontId="2"/>
  </si>
  <si>
    <t>卵アレルギー</t>
    <rPh sb="0" eb="1">
      <t>タマゴ</t>
    </rPh>
    <phoneticPr fontId="2"/>
  </si>
  <si>
    <t>エピペン持参</t>
    <rPh sb="4" eb="6">
      <t>ジサン</t>
    </rPh>
    <phoneticPr fontId="2"/>
  </si>
  <si>
    <t>カヌー研修を実施する団体は、必ずご提出ください。</t>
    <phoneticPr fontId="2"/>
  </si>
  <si>
    <t>配慮を要する方等の確認の資料です。必要事項を記入しご提出ください。</t>
    <phoneticPr fontId="2"/>
  </si>
  <si>
    <t>施設使用料金にかかる一部免除申請書です。該当する場合のみ、ご提出ください。</t>
    <rPh sb="0" eb="4">
      <t>シセツシヨウ</t>
    </rPh>
    <rPh sb="4" eb="6">
      <t>リョウキン</t>
    </rPh>
    <rPh sb="10" eb="12">
      <t>イチブ</t>
    </rPh>
    <rPh sb="12" eb="14">
      <t>メンジョ</t>
    </rPh>
    <rPh sb="14" eb="17">
      <t>シンセイショ</t>
    </rPh>
    <rPh sb="20" eb="22">
      <t>ガイトウ</t>
    </rPh>
    <rPh sb="24" eb="26">
      <t>バアイ</t>
    </rPh>
    <rPh sb="30" eb="32">
      <t>テイシュツ</t>
    </rPh>
    <phoneticPr fontId="2"/>
  </si>
  <si>
    <t>キャンプ
ファイヤー</t>
    <phoneticPr fontId="2"/>
  </si>
  <si>
    <t>○○　○○</t>
    <phoneticPr fontId="2"/>
  </si>
  <si>
    <t>引率者</t>
    <rPh sb="0" eb="3">
      <t>インソツシャ</t>
    </rPh>
    <phoneticPr fontId="3"/>
  </si>
  <si>
    <t>特記事項</t>
    <rPh sb="0" eb="2">
      <t>トッキ</t>
    </rPh>
    <rPh sb="2" eb="4">
      <t>ジコウ</t>
    </rPh>
    <phoneticPr fontId="3"/>
  </si>
  <si>
    <t>○</t>
  </si>
  <si>
    <t>見学（松葉杖）</t>
    <rPh sb="0" eb="2">
      <t>ケンガク</t>
    </rPh>
    <rPh sb="3" eb="6">
      <t>マツバヅエ</t>
    </rPh>
    <phoneticPr fontId="2"/>
  </si>
  <si>
    <t>　</t>
    <phoneticPr fontId="2"/>
  </si>
  <si>
    <t>△△　△</t>
    <phoneticPr fontId="2"/>
  </si>
  <si>
    <t>□　□□</t>
    <phoneticPr fontId="2"/>
  </si>
  <si>
    <t>４組△△　△とカヌー運搬</t>
    <phoneticPr fontId="2"/>
  </si>
  <si>
    <t>○○　○○</t>
    <phoneticPr fontId="2"/>
  </si>
  <si>
    <t>研修施設使用料金、夜間照明使用料金が支払い対象の場合、ご提出ください。</t>
    <rPh sb="0" eb="2">
      <t>ケンシュウ</t>
    </rPh>
    <rPh sb="2" eb="4">
      <t>シセツ</t>
    </rPh>
    <rPh sb="4" eb="7">
      <t>シヨウリョウ</t>
    </rPh>
    <rPh sb="7" eb="8">
      <t>キン</t>
    </rPh>
    <rPh sb="9" eb="11">
      <t>ヤカン</t>
    </rPh>
    <rPh sb="11" eb="13">
      <t>ショウメイ</t>
    </rPh>
    <rPh sb="13" eb="15">
      <t>シヨウ</t>
    </rPh>
    <rPh sb="15" eb="17">
      <t>リョウキン</t>
    </rPh>
    <rPh sb="18" eb="20">
      <t>シハラ</t>
    </rPh>
    <rPh sb="21" eb="23">
      <t>タイショウ</t>
    </rPh>
    <rPh sb="24" eb="26">
      <t>バアイ</t>
    </rPh>
    <rPh sb="28" eb="30">
      <t>テイシュツ</t>
    </rPh>
    <phoneticPr fontId="2"/>
  </si>
  <si>
    <t>⑤請求情報内訳</t>
    <rPh sb="1" eb="3">
      <t>セイキュウ</t>
    </rPh>
    <rPh sb="3" eb="5">
      <t>ジョウホウ</t>
    </rPh>
    <rPh sb="5" eb="7">
      <t>ウチワケ</t>
    </rPh>
    <phoneticPr fontId="2"/>
  </si>
  <si>
    <t>シーツ組数</t>
    <rPh sb="3" eb="4">
      <t>クミ</t>
    </rPh>
    <rPh sb="4" eb="5">
      <t>カズ</t>
    </rPh>
    <phoneticPr fontId="2"/>
  </si>
  <si>
    <t>事前動画視聴確認欄</t>
    <rPh sb="0" eb="2">
      <t>ジゼン</t>
    </rPh>
    <rPh sb="2" eb="4">
      <t>ドウガ</t>
    </rPh>
    <rPh sb="4" eb="6">
      <t>シチョウ</t>
    </rPh>
    <rPh sb="6" eb="8">
      <t>カクニン</t>
    </rPh>
    <rPh sb="8" eb="9">
      <t>ラン</t>
    </rPh>
    <phoneticPr fontId="2"/>
  </si>
  <si>
    <t>※カヌー、ウォークラリーを実施する団体の引率者は、引率者用の動画を必ず事前にご視聴ください。
　その他にも、当日の引率者の負担軽減を目的とした動画をYouTubeに載せていますので、ご活用ください。</t>
    <rPh sb="13" eb="15">
      <t>ジッシ</t>
    </rPh>
    <rPh sb="17" eb="19">
      <t>ダンタイ</t>
    </rPh>
    <rPh sb="20" eb="23">
      <t>インソツシャ</t>
    </rPh>
    <rPh sb="25" eb="28">
      <t>インソツシャ</t>
    </rPh>
    <rPh sb="28" eb="29">
      <t>ヨウ</t>
    </rPh>
    <rPh sb="30" eb="32">
      <t>ドウガ</t>
    </rPh>
    <rPh sb="33" eb="34">
      <t>カナラ</t>
    </rPh>
    <rPh sb="35" eb="37">
      <t>ジゼン</t>
    </rPh>
    <rPh sb="39" eb="41">
      <t>シチョウ</t>
    </rPh>
    <rPh sb="50" eb="51">
      <t>ホカ</t>
    </rPh>
    <rPh sb="54" eb="56">
      <t>トウジツ</t>
    </rPh>
    <rPh sb="57" eb="60">
      <t>インソツシャ</t>
    </rPh>
    <rPh sb="61" eb="63">
      <t>フタン</t>
    </rPh>
    <rPh sb="63" eb="65">
      <t>ケイゲン</t>
    </rPh>
    <rPh sb="66" eb="68">
      <t>モクテキ</t>
    </rPh>
    <rPh sb="71" eb="73">
      <t>ドウガ</t>
    </rPh>
    <rPh sb="82" eb="83">
      <t>ノ</t>
    </rPh>
    <rPh sb="92" eb="94">
      <t>カツヨウ</t>
    </rPh>
    <phoneticPr fontId="2"/>
  </si>
  <si>
    <t>カヌー引率者用</t>
    <rPh sb="3" eb="6">
      <t>インソツシャ</t>
    </rPh>
    <rPh sb="6" eb="7">
      <t>ヨウ</t>
    </rPh>
    <phoneticPr fontId="2"/>
  </si>
  <si>
    <t>視聴</t>
    <rPh sb="0" eb="2">
      <t>シチョウ</t>
    </rPh>
    <phoneticPr fontId="2"/>
  </si>
  <si>
    <t>カヌー参加者用</t>
    <rPh sb="3" eb="6">
      <t>サンカシャ</t>
    </rPh>
    <rPh sb="6" eb="7">
      <t>ヨウ</t>
    </rPh>
    <phoneticPr fontId="2"/>
  </si>
  <si>
    <t>WR引率者用</t>
    <rPh sb="2" eb="5">
      <t>インソツシャ</t>
    </rPh>
    <rPh sb="5" eb="6">
      <t>ヨウ</t>
    </rPh>
    <phoneticPr fontId="2"/>
  </si>
  <si>
    <t>WR参加者用</t>
    <rPh sb="2" eb="5">
      <t>サンカシャ</t>
    </rPh>
    <rPh sb="5" eb="6">
      <t>ヨウ</t>
    </rPh>
    <phoneticPr fontId="2"/>
  </si>
  <si>
    <t>□ 301</t>
    <phoneticPr fontId="2"/>
  </si>
  <si>
    <t>□ 303</t>
    <phoneticPr fontId="2"/>
  </si>
  <si>
    <t>□ 305</t>
    <phoneticPr fontId="2"/>
  </si>
  <si>
    <t>□ 307</t>
    <phoneticPr fontId="2"/>
  </si>
  <si>
    <t>□ 302</t>
    <phoneticPr fontId="2"/>
  </si>
  <si>
    <t>□ 304</t>
    <phoneticPr fontId="2"/>
  </si>
  <si>
    <t>□ 306</t>
    <phoneticPr fontId="2"/>
  </si>
  <si>
    <t>□ 308</t>
    <phoneticPr fontId="2"/>
  </si>
  <si>
    <t>VOL参加者用</t>
    <rPh sb="3" eb="6">
      <t>サンカシャ</t>
    </rPh>
    <rPh sb="6" eb="7">
      <t>ヨウ</t>
    </rPh>
    <phoneticPr fontId="2"/>
  </si>
  <si>
    <t>【略名】
WR（ウォークラリー）
VOL（ビジュアルオリエンテーリング）</t>
    <rPh sb="1" eb="3">
      <t>リャクメイ</t>
    </rPh>
    <phoneticPr fontId="2"/>
  </si>
  <si>
    <t>〇</t>
  </si>
  <si>
    <t>7/31、8/1</t>
    <phoneticPr fontId="2"/>
  </si>
  <si>
    <t>大洲　ジッコ</t>
    <phoneticPr fontId="2"/>
  </si>
  <si>
    <t>012-3456-7890</t>
    <phoneticPr fontId="2"/>
  </si>
  <si>
    <t>※野外炊飯場の利用に関しては、利用回数での料金を設定しています。</t>
    <phoneticPr fontId="2"/>
  </si>
  <si>
    <t>日別利用者集計表</t>
    <rPh sb="0" eb="1">
      <t>ヒ</t>
    </rPh>
    <rPh sb="1" eb="2">
      <t>ベツ</t>
    </rPh>
    <rPh sb="2" eb="5">
      <t>リヨウシャ</t>
    </rPh>
    <rPh sb="5" eb="8">
      <t>シュウケイヒョウ</t>
    </rPh>
    <phoneticPr fontId="2"/>
  </si>
  <si>
    <t>活動のしおりや開催要項など</t>
    <rPh sb="0" eb="2">
      <t>カツドウ</t>
    </rPh>
    <rPh sb="7" eb="9">
      <t>カイサイ</t>
    </rPh>
    <rPh sb="9" eb="11">
      <t>ヨウコウ</t>
    </rPh>
    <phoneticPr fontId="2"/>
  </si>
  <si>
    <t>団体で準備しているものがあれば、一部ご提出ください。</t>
    <rPh sb="0" eb="2">
      <t>ダンタイ</t>
    </rPh>
    <rPh sb="3" eb="5">
      <t>ジュンビ</t>
    </rPh>
    <rPh sb="16" eb="18">
      <t>イチブ</t>
    </rPh>
    <rPh sb="19" eb="21">
      <t>テイシュツ</t>
    </rPh>
    <phoneticPr fontId="2"/>
  </si>
  <si>
    <t>利用人数の詳細をご記入いただくものです。利用者一覧表と照合させてください。</t>
    <rPh sb="0" eb="2">
      <t>リヨウ</t>
    </rPh>
    <rPh sb="2" eb="4">
      <t>ニンズウ</t>
    </rPh>
    <rPh sb="5" eb="7">
      <t>ショウサイ</t>
    </rPh>
    <rPh sb="9" eb="11">
      <t>キニュウ</t>
    </rPh>
    <rPh sb="20" eb="23">
      <t>リヨウシャ</t>
    </rPh>
    <rPh sb="23" eb="26">
      <t>イチランヒョウ</t>
    </rPh>
    <rPh sb="27" eb="29">
      <t>ショウゴウ</t>
    </rPh>
    <phoneticPr fontId="2"/>
  </si>
  <si>
    <t>請求情報の詳細をご記入いただくものです。</t>
    <rPh sb="0" eb="2">
      <t>セイキュウ</t>
    </rPh>
    <rPh sb="2" eb="4">
      <t>ジョウホウ</t>
    </rPh>
    <rPh sb="5" eb="7">
      <t>ショウサイ</t>
    </rPh>
    <rPh sb="9" eb="11">
      <t>キニュウ</t>
    </rPh>
    <phoneticPr fontId="2"/>
  </si>
  <si>
    <r>
      <t>静養する部屋を配室している団体は、部屋番号を記入してください。（　</t>
    </r>
    <r>
      <rPr>
        <b/>
        <sz val="12"/>
        <color rgb="FF0070C0"/>
        <rFont val="ＭＳ Ｐゴシック"/>
        <family val="3"/>
        <charset val="128"/>
        <scheme val="minor"/>
      </rPr>
      <t>203</t>
    </r>
    <r>
      <rPr>
        <sz val="11"/>
        <color theme="1"/>
        <rFont val="ＭＳ Ｐゴシック"/>
        <family val="2"/>
        <charset val="128"/>
        <scheme val="minor"/>
      </rPr>
      <t>　）号室
宿直対応の参考としますので、１６：３０までに事務室までご提出ください。</t>
    </r>
    <phoneticPr fontId="2"/>
  </si>
  <si>
    <r>
      <t xml:space="preserve">令和 </t>
    </r>
    <r>
      <rPr>
        <b/>
        <sz val="12"/>
        <color rgb="FF0070C0"/>
        <rFont val="HG丸ｺﾞｼｯｸM-PRO"/>
        <family val="3"/>
        <charset val="128"/>
      </rPr>
      <t>７</t>
    </r>
    <r>
      <rPr>
        <sz val="11"/>
        <color theme="1"/>
        <rFont val="BIZ UD明朝 Medium"/>
        <family val="1"/>
        <charset val="128"/>
      </rPr>
      <t xml:space="preserve"> 年 </t>
    </r>
    <r>
      <rPr>
        <b/>
        <sz val="12"/>
        <color rgb="FF0070C0"/>
        <rFont val="HG丸ｺﾞｼｯｸM-PRO"/>
        <family val="3"/>
        <charset val="128"/>
      </rPr>
      <t>７</t>
    </r>
    <r>
      <rPr>
        <sz val="11"/>
        <color theme="1"/>
        <rFont val="BIZ UD明朝 Medium"/>
        <family val="1"/>
        <charset val="128"/>
      </rPr>
      <t xml:space="preserve"> 月 </t>
    </r>
    <r>
      <rPr>
        <b/>
        <sz val="12"/>
        <color rgb="FF0070C0"/>
        <rFont val="HG丸ｺﾞｼｯｸM-PRO"/>
        <family val="3"/>
        <charset val="128"/>
      </rPr>
      <t>３１</t>
    </r>
    <r>
      <rPr>
        <sz val="11"/>
        <color theme="1"/>
        <rFont val="BIZ UD明朝 Medium"/>
        <family val="1"/>
        <charset val="128"/>
      </rPr>
      <t xml:space="preserve"> 日　</t>
    </r>
    <phoneticPr fontId="2"/>
  </si>
  <si>
    <t>大洲　ジッピー</t>
    <rPh sb="0" eb="2">
      <t>オオズ</t>
    </rPh>
    <phoneticPr fontId="2"/>
  </si>
  <si>
    <t>オオズ　ジッピー</t>
    <phoneticPr fontId="2"/>
  </si>
  <si>
    <t>0123-45-6789</t>
    <phoneticPr fontId="2"/>
  </si>
  <si>
    <t>012-3456-7890</t>
    <phoneticPr fontId="2"/>
  </si>
  <si>
    <t>123-4567</t>
    <phoneticPr fontId="2"/>
  </si>
  <si>
    <t>エヒメケンオオズシトキガモリ</t>
    <phoneticPr fontId="2"/>
  </si>
  <si>
    <t>オオズ　ジッコ</t>
    <phoneticPr fontId="2"/>
  </si>
  <si>
    <t>tokigamori@oonet.zippy</t>
    <phoneticPr fontId="2"/>
  </si>
  <si>
    <t>依頼</t>
    <rPh sb="0" eb="2">
      <t>イライ</t>
    </rPh>
    <phoneticPr fontId="2"/>
  </si>
  <si>
    <t>13：30～16：30</t>
    <phoneticPr fontId="2"/>
  </si>
  <si>
    <t>ウォークラリー</t>
    <phoneticPr fontId="2"/>
  </si>
  <si>
    <t>19：00～20：00</t>
    <phoneticPr fontId="2"/>
  </si>
  <si>
    <t>キャンプファイヤー</t>
    <phoneticPr fontId="2"/>
  </si>
  <si>
    <t>ビジュアルオリエンテーリング</t>
    <phoneticPr fontId="2"/>
  </si>
  <si>
    <t>自主</t>
    <rPh sb="0" eb="2">
      <t>ジシュ</t>
    </rPh>
    <phoneticPr fontId="2"/>
  </si>
  <si>
    <t>カヌー</t>
    <phoneticPr fontId="2"/>
  </si>
  <si>
    <t>18：30～20：00</t>
    <phoneticPr fontId="2"/>
  </si>
  <si>
    <t>第一営火場</t>
    <rPh sb="0" eb="2">
      <t>ダイイチ</t>
    </rPh>
    <rPh sb="2" eb="4">
      <t>エイカ</t>
    </rPh>
    <rPh sb="4" eb="5">
      <t>ジョウ</t>
    </rPh>
    <phoneticPr fontId="2"/>
  </si>
  <si>
    <t>体育館</t>
    <rPh sb="0" eb="3">
      <t>タイイクカン</t>
    </rPh>
    <phoneticPr fontId="2"/>
  </si>
  <si>
    <t>キャンドルサービス</t>
    <phoneticPr fontId="2"/>
  </si>
  <si>
    <t>9：00～12：00</t>
    <phoneticPr fontId="2"/>
  </si>
  <si>
    <t>野外炊飯</t>
    <rPh sb="0" eb="2">
      <t>ヤガイ</t>
    </rPh>
    <rPh sb="2" eb="4">
      <t>スイハン</t>
    </rPh>
    <phoneticPr fontId="2"/>
  </si>
  <si>
    <t>カレーライス</t>
    <phoneticPr fontId="2"/>
  </si>
  <si>
    <t>第1炊飯場</t>
    <rPh sb="0" eb="1">
      <t>ダイ</t>
    </rPh>
    <rPh sb="2" eb="4">
      <t>スイハン</t>
    </rPh>
    <rPh sb="4" eb="5">
      <t>ジョウ</t>
    </rPh>
    <phoneticPr fontId="2"/>
  </si>
  <si>
    <t>～</t>
    <phoneticPr fontId="2"/>
  </si>
  <si>
    <t>団体名</t>
    <rPh sb="0" eb="3">
      <t>ダンタイメイ</t>
    </rPh>
    <phoneticPr fontId="2"/>
  </si>
  <si>
    <t>活動日程表</t>
    <rPh sb="0" eb="2">
      <t>カツドウ</t>
    </rPh>
    <rPh sb="2" eb="5">
      <t>ニッテイヒョウ</t>
    </rPh>
    <phoneticPr fontId="2"/>
  </si>
  <si>
    <t>利用者一覧表</t>
    <rPh sb="0" eb="6">
      <t>リヨウシャイチランヒョウ</t>
    </rPh>
    <phoneticPr fontId="2"/>
  </si>
  <si>
    <t>国立大洲青少年交流の家</t>
    <rPh sb="0" eb="9">
      <t>コクリツオオズセイショウネンコウリュウ</t>
    </rPh>
    <rPh sb="10" eb="11">
      <t>イエ</t>
    </rPh>
    <phoneticPr fontId="2"/>
  </si>
  <si>
    <t>　国立大洲青少年交流の家の施設使用料金に係る一部免除申請について、次のとおり、承認します。</t>
    <phoneticPr fontId="2"/>
  </si>
  <si>
    <t>大洲　ジッピー</t>
    <rPh sb="0" eb="2">
      <t>オオズ</t>
    </rPh>
    <phoneticPr fontId="2"/>
  </si>
  <si>
    <t>校長</t>
    <rPh sb="0" eb="2">
      <t>コウチョウ</t>
    </rPh>
    <phoneticPr fontId="2"/>
  </si>
  <si>
    <r>
      <rPr>
        <b/>
        <sz val="8"/>
        <rFont val="ＭＳ Ｐゴシック"/>
        <family val="3"/>
        <charset val="128"/>
      </rPr>
      <t>各便ごとに名簿の作成をお願いします。２人組で名簿を作成してください。</t>
    </r>
    <r>
      <rPr>
        <sz val="8"/>
        <rFont val="ＭＳ Ｐゴシック"/>
        <family val="3"/>
        <charset val="128"/>
      </rPr>
      <t xml:space="preserve">
1便あたりのバスの座席数は最大64人です。この人数を越える場合は、団体で送迎していただく場合もあります。（マイクロバス27人、中型バス37人＋立席（中学生以上）に分乗します。）</t>
    </r>
    <r>
      <rPr>
        <sz val="8"/>
        <color rgb="FFFF0000"/>
        <rFont val="ＭＳ Ｐゴシック"/>
        <family val="3"/>
        <charset val="128"/>
      </rPr>
      <t>超過人数分の送迎を自主で行う場合、1便最大80人まで対応可能です。</t>
    </r>
    <rPh sb="0" eb="2">
      <t>カクビン</t>
    </rPh>
    <rPh sb="5" eb="7">
      <t>メイボ</t>
    </rPh>
    <rPh sb="8" eb="10">
      <t>サクセイ</t>
    </rPh>
    <rPh sb="12" eb="13">
      <t>ネガ</t>
    </rPh>
    <rPh sb="18" eb="20">
      <t>フタリ</t>
    </rPh>
    <rPh sb="20" eb="21">
      <t>グミ</t>
    </rPh>
    <rPh sb="22" eb="24">
      <t>メイボ</t>
    </rPh>
    <rPh sb="25" eb="27">
      <t>サクセイ</t>
    </rPh>
    <rPh sb="36" eb="37">
      <t>ビン</t>
    </rPh>
    <rPh sb="44" eb="47">
      <t>ザセキスウ</t>
    </rPh>
    <rPh sb="48" eb="50">
      <t>サイダイ</t>
    </rPh>
    <rPh sb="52" eb="53">
      <t>ニン</t>
    </rPh>
    <rPh sb="58" eb="60">
      <t>ニンズウ</t>
    </rPh>
    <rPh sb="61" eb="62">
      <t>コ</t>
    </rPh>
    <rPh sb="64" eb="66">
      <t>バアイ</t>
    </rPh>
    <rPh sb="68" eb="70">
      <t>ダンタイ</t>
    </rPh>
    <rPh sb="71" eb="73">
      <t>ソウゲイ</t>
    </rPh>
    <rPh sb="79" eb="81">
      <t>バアイ</t>
    </rPh>
    <rPh sb="96" eb="97">
      <t>ニン</t>
    </rPh>
    <rPh sb="98" eb="100">
      <t>チュウガタ</t>
    </rPh>
    <rPh sb="104" eb="105">
      <t>ニン</t>
    </rPh>
    <rPh sb="106" eb="108">
      <t>タチセキ</t>
    </rPh>
    <rPh sb="109" eb="112">
      <t>チュウガクセイ</t>
    </rPh>
    <rPh sb="112" eb="114">
      <t>イジョウ</t>
    </rPh>
    <rPh sb="116" eb="118">
      <t>ブンジョウ</t>
    </rPh>
    <rPh sb="123" eb="125">
      <t>チョウカ</t>
    </rPh>
    <rPh sb="125" eb="128">
      <t>ニンズウブン</t>
    </rPh>
    <rPh sb="129" eb="131">
      <t>ソウゲイ</t>
    </rPh>
    <rPh sb="132" eb="134">
      <t>ジシュ</t>
    </rPh>
    <rPh sb="135" eb="136">
      <t>オコナ</t>
    </rPh>
    <rPh sb="137" eb="139">
      <t>バアイ</t>
    </rPh>
    <rPh sb="141" eb="142">
      <t>ビン</t>
    </rPh>
    <rPh sb="142" eb="144">
      <t>サイダイ</t>
    </rPh>
    <rPh sb="146" eb="147">
      <t>ニン</t>
    </rPh>
    <rPh sb="149" eb="151">
      <t>タイオウ</t>
    </rPh>
    <rPh sb="151" eb="153">
      <t>カノウ</t>
    </rPh>
    <phoneticPr fontId="19"/>
  </si>
  <si>
    <t>A</t>
    <phoneticPr fontId="2"/>
  </si>
  <si>
    <t>B</t>
    <phoneticPr fontId="2"/>
  </si>
  <si>
    <r>
      <t xml:space="preserve">材料代
</t>
    </r>
    <r>
      <rPr>
        <sz val="6"/>
        <rFont val="MS PGothic"/>
        <family val="3"/>
        <charset val="128"/>
      </rPr>
      <t>(ラミネートシート)</t>
    </r>
    <rPh sb="0" eb="3">
      <t>ザイリョウダイ</t>
    </rPh>
    <phoneticPr fontId="2"/>
  </si>
  <si>
    <t>以下の活動を希望する場合は、詳細を記入してください。各活動の詳細は、活動プログラム集をご確認ください。</t>
    <rPh sb="26" eb="27">
      <t>カク</t>
    </rPh>
    <rPh sb="27" eb="29">
      <t>カツドウ</t>
    </rPh>
    <rPh sb="30" eb="32">
      <t>ショウサイ</t>
    </rPh>
    <rPh sb="34" eb="36">
      <t>カツドウ</t>
    </rPh>
    <rPh sb="41" eb="42">
      <t>シュウ</t>
    </rPh>
    <rPh sb="44" eb="46">
      <t>カクニン</t>
    </rPh>
    <phoneticPr fontId="2"/>
  </si>
  <si>
    <t>今回の
提出物</t>
    <rPh sb="0" eb="2">
      <t>コンカイ</t>
    </rPh>
    <rPh sb="4" eb="6">
      <t>テイシュツ</t>
    </rPh>
    <rPh sb="6" eb="7">
      <t>ブツ</t>
    </rPh>
    <phoneticPr fontId="2"/>
  </si>
  <si>
    <r>
      <t>【略名】
WR（ウォークラリー）
VOL（</t>
    </r>
    <r>
      <rPr>
        <sz val="6"/>
        <rFont val="MS PGothic"/>
        <family val="3"/>
        <charset val="128"/>
      </rPr>
      <t>ビジュアルオリエンテーリング</t>
    </r>
    <r>
      <rPr>
        <sz val="7"/>
        <rFont val="MS PGothic"/>
        <family val="3"/>
        <charset val="128"/>
      </rPr>
      <t>）</t>
    </r>
    <rPh sb="1" eb="3">
      <t>リャクメイ</t>
    </rPh>
    <phoneticPr fontId="2"/>
  </si>
  <si>
    <t>愛媛県大洲市鴾ヶ森1234-56</t>
    <rPh sb="0" eb="3">
      <t>エヒメケン</t>
    </rPh>
    <rPh sb="3" eb="6">
      <t>オオズシ</t>
    </rPh>
    <rPh sb="6" eb="7">
      <t>トキ</t>
    </rPh>
    <rPh sb="8" eb="9">
      <t>モリ</t>
    </rPh>
    <phoneticPr fontId="2"/>
  </si>
  <si>
    <t>依頼</t>
    <rPh sb="0" eb="2">
      <t>イライ</t>
    </rPh>
    <phoneticPr fontId="2"/>
  </si>
  <si>
    <t>物品使用料</t>
    <rPh sb="0" eb="1">
      <t>ブッ</t>
    </rPh>
    <rPh sb="1" eb="2">
      <t>ヒン</t>
    </rPh>
    <rPh sb="2" eb="4">
      <t>シヨウ</t>
    </rPh>
    <rPh sb="4" eb="5">
      <t>リョウ</t>
    </rPh>
    <phoneticPr fontId="2"/>
  </si>
  <si>
    <t>8/1 13時から</t>
    <rPh sb="6" eb="7">
      <t>ジ</t>
    </rPh>
    <phoneticPr fontId="2"/>
  </si>
  <si>
    <t>依頼/自主</t>
    <rPh sb="0" eb="2">
      <t>イライ</t>
    </rPh>
    <rPh sb="3" eb="5">
      <t>ジシュ</t>
    </rPh>
    <phoneticPr fontId="2"/>
  </si>
  <si>
    <t>クライミング場/体育館</t>
    <rPh sb="6" eb="7">
      <t>ジョウ</t>
    </rPh>
    <rPh sb="8" eb="11">
      <t>タイイクカン</t>
    </rPh>
    <phoneticPr fontId="2"/>
  </si>
  <si>
    <t>選択活動</t>
    <rPh sb="0" eb="2">
      <t>センタク</t>
    </rPh>
    <rPh sb="2" eb="4">
      <t>カツドウ</t>
    </rPh>
    <phoneticPr fontId="2"/>
  </si>
  <si>
    <t>選択活動</t>
    <rPh sb="0" eb="2">
      <t>センタク</t>
    </rPh>
    <rPh sb="2" eb="4">
      <t>カツドウ</t>
    </rPh>
    <phoneticPr fontId="2"/>
  </si>
  <si>
    <t>17組□　□□とカヌー運搬</t>
    <rPh sb="2" eb="3">
      <t>クミ</t>
    </rPh>
    <rPh sb="11" eb="13">
      <t>ウンパン</t>
    </rPh>
    <phoneticPr fontId="2"/>
  </si>
  <si>
    <t>スポーツクライミング</t>
    <phoneticPr fontId="2"/>
  </si>
  <si>
    <t>キンボール</t>
    <phoneticPr fontId="2"/>
  </si>
  <si>
    <t>クライミング場</t>
    <rPh sb="6" eb="7">
      <t>ジョウ</t>
    </rPh>
    <phoneticPr fontId="2"/>
  </si>
  <si>
    <t>体育館</t>
    <rPh sb="0" eb="3">
      <t>タイイクカン</t>
    </rPh>
    <phoneticPr fontId="2"/>
  </si>
  <si>
    <t>ユニカール</t>
    <phoneticPr fontId="2"/>
  </si>
  <si>
    <t>ときが森中学校○○部</t>
    <rPh sb="4" eb="7">
      <t>チュウガッコウ</t>
    </rPh>
    <rPh sb="9" eb="10">
      <t>ブ</t>
    </rPh>
    <phoneticPr fontId="2"/>
  </si>
  <si>
    <t>ドッジボール</t>
    <phoneticPr fontId="2"/>
  </si>
  <si>
    <t>指導料
（地図込み）</t>
    <rPh sb="0" eb="3">
      <t>シドウリョウ</t>
    </rPh>
    <rPh sb="5" eb="7">
      <t>チズ</t>
    </rPh>
    <rPh sb="7" eb="8">
      <t>コ</t>
    </rPh>
    <phoneticPr fontId="2"/>
  </si>
  <si>
    <t>a</t>
    <phoneticPr fontId="47"/>
  </si>
  <si>
    <t>b</t>
    <phoneticPr fontId="47"/>
  </si>
  <si>
    <t>c</t>
    <phoneticPr fontId="47"/>
  </si>
  <si>
    <t>d</t>
    <phoneticPr fontId="47"/>
  </si>
  <si>
    <t>e</t>
    <phoneticPr fontId="47"/>
  </si>
  <si>
    <t>人数（ア）</t>
    <rPh sb="0" eb="2">
      <t>ニンズウ</t>
    </rPh>
    <phoneticPr fontId="47"/>
  </si>
  <si>
    <t>泊数（イ）</t>
    <rPh sb="0" eb="2">
      <t>ハクスウ</t>
    </rPh>
    <phoneticPr fontId="47"/>
  </si>
  <si>
    <r>
      <rPr>
        <sz val="8"/>
        <rFont val="MS PGothic"/>
        <family val="3"/>
        <charset val="128"/>
      </rPr>
      <t>総数（ウ）</t>
    </r>
    <r>
      <rPr>
        <sz val="6"/>
        <rFont val="MS PGothic"/>
        <family val="3"/>
        <charset val="128"/>
      </rPr>
      <t xml:space="preserve">
（ア×イ）</t>
    </r>
    <rPh sb="0" eb="2">
      <t>ソウスウ</t>
    </rPh>
    <phoneticPr fontId="47"/>
  </si>
  <si>
    <t>（ウ）1</t>
    <phoneticPr fontId="2"/>
  </si>
  <si>
    <t>（ウ）2</t>
    <phoneticPr fontId="2"/>
  </si>
  <si>
    <t>（ウ）3</t>
    <phoneticPr fontId="2"/>
  </si>
  <si>
    <t>人数（エ）</t>
    <rPh sb="0" eb="2">
      <t>ニンズウ</t>
    </rPh>
    <phoneticPr fontId="47"/>
  </si>
  <si>
    <t>泊数（オ）</t>
    <rPh sb="0" eb="2">
      <t>ハクスウ</t>
    </rPh>
    <phoneticPr fontId="47"/>
  </si>
  <si>
    <r>
      <rPr>
        <sz val="8"/>
        <rFont val="MS PGothic"/>
        <family val="3"/>
        <charset val="128"/>
      </rPr>
      <t>総数（カ）</t>
    </r>
    <r>
      <rPr>
        <sz val="6"/>
        <rFont val="MS PGothic"/>
        <family val="3"/>
        <charset val="128"/>
      </rPr>
      <t xml:space="preserve">
（エ×オ）</t>
    </r>
    <rPh sb="0" eb="2">
      <t>ソウスウ</t>
    </rPh>
    <phoneticPr fontId="47"/>
  </si>
  <si>
    <t>キャンプセンター</t>
    <phoneticPr fontId="2"/>
  </si>
  <si>
    <t>（カ）1</t>
    <phoneticPr fontId="2"/>
  </si>
  <si>
    <t>減免</t>
    <rPh sb="0" eb="2">
      <t>ゲンメン</t>
    </rPh>
    <phoneticPr fontId="2"/>
  </si>
  <si>
    <t>（カ）2</t>
    <phoneticPr fontId="2"/>
  </si>
  <si>
    <t>（カ）3</t>
    <phoneticPr fontId="2"/>
  </si>
  <si>
    <t>（カ）4</t>
    <phoneticPr fontId="2"/>
  </si>
  <si>
    <t>（ウ）4</t>
    <phoneticPr fontId="2"/>
  </si>
  <si>
    <t>×</t>
    <phoneticPr fontId="2"/>
  </si>
  <si>
    <t>メニュー</t>
    <phoneticPr fontId="2"/>
  </si>
  <si>
    <t>キャンプ
ファイヤー</t>
    <phoneticPr fontId="2"/>
  </si>
  <si>
    <t>トーチ棒</t>
    <rPh sb="3" eb="4">
      <t>ボウ</t>
    </rPh>
    <phoneticPr fontId="2"/>
  </si>
  <si>
    <t>４面</t>
    <rPh sb="1" eb="2">
      <t>メン</t>
    </rPh>
    <phoneticPr fontId="2"/>
  </si>
  <si>
    <t>３面</t>
    <rPh sb="1" eb="2">
      <t>メン</t>
    </rPh>
    <phoneticPr fontId="2"/>
  </si>
  <si>
    <t>上記の活動を行う場合は、動画を視聴後チェックしてください。カヌー引率者用と、カヌー参加者用、WR引率者用は事前視聴が必須です。上記以外にも、YouTubeに他の動画が掲載されています。必要に応じてご活用ください。</t>
    <rPh sb="0" eb="2">
      <t>ジョウキ</t>
    </rPh>
    <rPh sb="3" eb="5">
      <t>カツドウ</t>
    </rPh>
    <rPh sb="6" eb="7">
      <t>オコナ</t>
    </rPh>
    <rPh sb="8" eb="10">
      <t>バアイ</t>
    </rPh>
    <rPh sb="12" eb="14">
      <t>ドウガ</t>
    </rPh>
    <rPh sb="15" eb="18">
      <t>シチョウゴ</t>
    </rPh>
    <rPh sb="32" eb="35">
      <t>インソツシャ</t>
    </rPh>
    <rPh sb="35" eb="36">
      <t>ヨウ</t>
    </rPh>
    <rPh sb="41" eb="44">
      <t>サンカシャ</t>
    </rPh>
    <rPh sb="44" eb="45">
      <t>ヨウ</t>
    </rPh>
    <rPh sb="48" eb="50">
      <t>インソツ</t>
    </rPh>
    <rPh sb="51" eb="52">
      <t>ヨウ</t>
    </rPh>
    <rPh sb="53" eb="55">
      <t>ジゼン</t>
    </rPh>
    <rPh sb="55" eb="57">
      <t>シチョウ</t>
    </rPh>
    <rPh sb="58" eb="60">
      <t>ヒッス</t>
    </rPh>
    <rPh sb="63" eb="65">
      <t>ジョウキ</t>
    </rPh>
    <rPh sb="65" eb="67">
      <t>イガイ</t>
    </rPh>
    <rPh sb="78" eb="79">
      <t>ホカ</t>
    </rPh>
    <rPh sb="80" eb="82">
      <t>ドウガ</t>
    </rPh>
    <rPh sb="83" eb="85">
      <t>ケイサイ</t>
    </rPh>
    <rPh sb="92" eb="94">
      <t>ヒツヨウ</t>
    </rPh>
    <rPh sb="95" eb="96">
      <t>オウ</t>
    </rPh>
    <rPh sb="99" eb="101">
      <t>カツヨウ</t>
    </rPh>
    <phoneticPr fontId="2"/>
  </si>
  <si>
    <t>※活動に参加する方は全員、事前に動画を視聴してください。視聴後、利用団体票の確認欄にチェックをお願いします。</t>
    <rPh sb="1" eb="3">
      <t>カツドウ</t>
    </rPh>
    <rPh sb="4" eb="6">
      <t>サンカ</t>
    </rPh>
    <rPh sb="8" eb="9">
      <t>カタ</t>
    </rPh>
    <rPh sb="10" eb="12">
      <t>ゼンイン</t>
    </rPh>
    <rPh sb="13" eb="15">
      <t>ジゼン</t>
    </rPh>
    <rPh sb="16" eb="18">
      <t>ドウガ</t>
    </rPh>
    <rPh sb="19" eb="21">
      <t>シチョウ</t>
    </rPh>
    <rPh sb="28" eb="31">
      <t>シチョウゴ</t>
    </rPh>
    <rPh sb="32" eb="34">
      <t>リヨウ</t>
    </rPh>
    <rPh sb="34" eb="37">
      <t>ダンタイヒョウ</t>
    </rPh>
    <rPh sb="38" eb="40">
      <t>カクニン</t>
    </rPh>
    <rPh sb="40" eb="41">
      <t>ラン</t>
    </rPh>
    <rPh sb="48" eb="49">
      <t>ネガ</t>
    </rPh>
    <phoneticPr fontId="2"/>
  </si>
  <si>
    <t>※講師室Aのみ、部屋にテレビと冷蔵庫があります。
※講師室Bは、共用の冷蔵庫をご利用ください。</t>
    <rPh sb="1" eb="3">
      <t>コウシ</t>
    </rPh>
    <rPh sb="3" eb="4">
      <t>シツ</t>
    </rPh>
    <rPh sb="8" eb="10">
      <t>ヘヤ</t>
    </rPh>
    <rPh sb="15" eb="18">
      <t>レイゾウコ</t>
    </rPh>
    <rPh sb="26" eb="28">
      <t>コウシ</t>
    </rPh>
    <rPh sb="28" eb="29">
      <t>シツ</t>
    </rPh>
    <rPh sb="32" eb="34">
      <t>キョウヨウ</t>
    </rPh>
    <rPh sb="35" eb="38">
      <t>レイゾウコ</t>
    </rPh>
    <rPh sb="40" eb="42">
      <t>リヨウ</t>
    </rPh>
    <phoneticPr fontId="2"/>
  </si>
  <si>
    <r>
      <t>要望事項等</t>
    </r>
    <r>
      <rPr>
        <b/>
        <sz val="10"/>
        <color rgb="FF000000"/>
        <rFont val="ＭＳ Ｐゴシック"/>
        <family val="3"/>
        <charset val="128"/>
      </rPr>
      <t xml:space="preserve">（食事関連は森のレストランまでご相談ください。）
</t>
    </r>
    <rPh sb="0" eb="2">
      <t>ヨウボウ</t>
    </rPh>
    <rPh sb="2" eb="4">
      <t>ジコウ</t>
    </rPh>
    <rPh sb="4" eb="5">
      <t>トウ</t>
    </rPh>
    <rPh sb="6" eb="8">
      <t>ショクジ</t>
    </rPh>
    <rPh sb="8" eb="10">
      <t>カンレン</t>
    </rPh>
    <rPh sb="11" eb="12">
      <t>モリ</t>
    </rPh>
    <rPh sb="21" eb="23">
      <t>ソウダン</t>
    </rPh>
    <phoneticPr fontId="3"/>
  </si>
  <si>
    <t xml:space="preserve"> </t>
    <phoneticPr fontId="2"/>
  </si>
  <si>
    <r>
      <rPr>
        <b/>
        <sz val="10"/>
        <rFont val="ＭＳ Ｐゴシック"/>
        <family val="3"/>
        <charset val="128"/>
      </rPr>
      <t>送迎バス情報記入欄（日にち・時間・場所・人数）</t>
    </r>
    <r>
      <rPr>
        <sz val="10"/>
        <rFont val="ＭＳ Ｐゴシック"/>
        <family val="3"/>
        <charset val="128"/>
      </rPr>
      <t xml:space="preserve">
</t>
    </r>
    <r>
      <rPr>
        <sz val="9"/>
        <rFont val="ＭＳ Ｐゴシック"/>
        <family val="3"/>
        <charset val="128"/>
      </rPr>
      <t>※原則JR伊予大洲駅・平野駅となります。日程により送迎できない日もあります。
※乗車定員は、10～64人です。</t>
    </r>
    <rPh sb="0" eb="2">
      <t>ソウゲイ</t>
    </rPh>
    <rPh sb="4" eb="6">
      <t>ジョウホウ</t>
    </rPh>
    <rPh sb="6" eb="9">
      <t>キニュウラン</t>
    </rPh>
    <rPh sb="10" eb="11">
      <t>ヒ</t>
    </rPh>
    <rPh sb="14" eb="16">
      <t>ジカン</t>
    </rPh>
    <rPh sb="17" eb="19">
      <t>バショ</t>
    </rPh>
    <rPh sb="20" eb="22">
      <t>ニンズウ</t>
    </rPh>
    <rPh sb="25" eb="27">
      <t>ゲンソク</t>
    </rPh>
    <rPh sb="29" eb="34">
      <t>イヨオオズエキ</t>
    </rPh>
    <rPh sb="35" eb="37">
      <t>ヒラノ</t>
    </rPh>
    <rPh sb="37" eb="38">
      <t>エキ</t>
    </rPh>
    <rPh sb="44" eb="46">
      <t>ニッテイ</t>
    </rPh>
    <rPh sb="49" eb="51">
      <t>ソウゲイ</t>
    </rPh>
    <rPh sb="55" eb="56">
      <t>ヒ</t>
    </rPh>
    <rPh sb="64" eb="66">
      <t>ジョウシャ</t>
    </rPh>
    <rPh sb="66" eb="68">
      <t>テイイン</t>
    </rPh>
    <rPh sb="75" eb="76">
      <t>ニン</t>
    </rPh>
    <phoneticPr fontId="2"/>
  </si>
  <si>
    <t>ときが森地区中学校〇〇部</t>
    <rPh sb="3" eb="4">
      <t>モリ</t>
    </rPh>
    <rPh sb="4" eb="6">
      <t>チク</t>
    </rPh>
    <rPh sb="6" eb="9">
      <t>チュウガッコウ</t>
    </rPh>
    <rPh sb="11" eb="12">
      <t>ブ</t>
    </rPh>
    <phoneticPr fontId="2"/>
  </si>
  <si>
    <t>ときが森地区合同夏期合宿</t>
    <rPh sb="3" eb="4">
      <t>モリ</t>
    </rPh>
    <rPh sb="4" eb="6">
      <t>チク</t>
    </rPh>
    <rPh sb="6" eb="8">
      <t>ゴウドウ</t>
    </rPh>
    <rPh sb="8" eb="10">
      <t>カキ</t>
    </rPh>
    <rPh sb="10" eb="12">
      <t>ガッシュク</t>
    </rPh>
    <phoneticPr fontId="2"/>
  </si>
  <si>
    <t>集中力を高める</t>
    <rPh sb="0" eb="3">
      <t>シュウチュウリョク</t>
    </rPh>
    <rPh sb="4" eb="5">
      <t>タカ</t>
    </rPh>
    <phoneticPr fontId="2"/>
  </si>
  <si>
    <t>共同生活を通して、仲を深める</t>
    <rPh sb="0" eb="2">
      <t>キョウドウ</t>
    </rPh>
    <rPh sb="2" eb="4">
      <t>セイカツ</t>
    </rPh>
    <rPh sb="5" eb="6">
      <t>トオ</t>
    </rPh>
    <rPh sb="9" eb="10">
      <t>ナカ</t>
    </rPh>
    <rPh sb="11" eb="12">
      <t>フカ</t>
    </rPh>
    <phoneticPr fontId="2"/>
  </si>
  <si>
    <t>ときが森地区中学校〇〇部</t>
    <phoneticPr fontId="2"/>
  </si>
  <si>
    <t>退所</t>
    <rPh sb="0" eb="2">
      <t>タイショ</t>
    </rPh>
    <phoneticPr fontId="2"/>
  </si>
  <si>
    <t>・２日目の入浴は、キャンプファイヤー後の20：30から希望
・多目的浴室利用希望
・可能であれば講師室を２室希望</t>
    <rPh sb="1" eb="3">
      <t>フツカ</t>
    </rPh>
    <rPh sb="3" eb="4">
      <t>メ</t>
    </rPh>
    <rPh sb="5" eb="7">
      <t>ニュウヨク</t>
    </rPh>
    <rPh sb="18" eb="19">
      <t>ゴ</t>
    </rPh>
    <rPh sb="27" eb="29">
      <t>キボウ</t>
    </rPh>
    <rPh sb="31" eb="34">
      <t>タモクテキ</t>
    </rPh>
    <rPh sb="34" eb="36">
      <t>ヨクシツ</t>
    </rPh>
    <rPh sb="36" eb="38">
      <t>リヨウ</t>
    </rPh>
    <rPh sb="38" eb="40">
      <t>キボウ</t>
    </rPh>
    <rPh sb="42" eb="44">
      <t>カノウ</t>
    </rPh>
    <rPh sb="48" eb="50">
      <t>コウシ</t>
    </rPh>
    <rPh sb="50" eb="51">
      <t>シツ</t>
    </rPh>
    <rPh sb="53" eb="54">
      <t>シツ</t>
    </rPh>
    <rPh sb="54" eb="56">
      <t>キボウ</t>
    </rPh>
    <phoneticPr fontId="2"/>
  </si>
  <si>
    <t>カレーライス</t>
  </si>
  <si>
    <t xml:space="preserve">  利用団体　殿</t>
    <rPh sb="2" eb="4">
      <t>リヨウ</t>
    </rPh>
    <rPh sb="4" eb="6">
      <t>ダンタイ</t>
    </rPh>
    <rPh sb="7" eb="8">
      <t>ドノ</t>
    </rPh>
    <phoneticPr fontId="2"/>
  </si>
  <si>
    <t>ときが森地区中学校〇〇部</t>
    <phoneticPr fontId="2"/>
  </si>
  <si>
    <t>振り返り</t>
    <rPh sb="0" eb="1">
      <t>フ</t>
    </rPh>
    <rPh sb="2" eb="3">
      <t>カエ</t>
    </rPh>
    <phoneticPr fontId="2"/>
  </si>
  <si>
    <t>自主</t>
    <rPh sb="0" eb="2">
      <t>ジシュ</t>
    </rPh>
    <phoneticPr fontId="2"/>
  </si>
  <si>
    <t>研修室３部屋</t>
    <rPh sb="0" eb="3">
      <t>ケンシュウシツ</t>
    </rPh>
    <rPh sb="4" eb="6">
      <t>ヘヤ</t>
    </rPh>
    <phoneticPr fontId="2"/>
  </si>
  <si>
    <t>武道場</t>
    <rPh sb="0" eb="3">
      <t>ブドウジョウ</t>
    </rPh>
    <phoneticPr fontId="2"/>
  </si>
  <si>
    <t>ときが森第一中学校</t>
    <rPh sb="3" eb="4">
      <t>モリ</t>
    </rPh>
    <rPh sb="4" eb="6">
      <t>ダイイチ</t>
    </rPh>
    <rPh sb="6" eb="9">
      <t>チュウガッコウ</t>
    </rPh>
    <phoneticPr fontId="2"/>
  </si>
  <si>
    <t>ときが森第三中学校</t>
    <rPh sb="3" eb="4">
      <t>モリ</t>
    </rPh>
    <rPh sb="4" eb="6">
      <t>ダイサン</t>
    </rPh>
    <rPh sb="6" eb="9">
      <t>チュウガッコウ</t>
    </rPh>
    <phoneticPr fontId="2"/>
  </si>
  <si>
    <t>ときが森第二中学校</t>
    <rPh sb="3" eb="4">
      <t>モリ</t>
    </rPh>
    <rPh sb="4" eb="6">
      <t>ダイニ</t>
    </rPh>
    <rPh sb="6" eb="9">
      <t>チュウガッコウ</t>
    </rPh>
    <phoneticPr fontId="2"/>
  </si>
  <si>
    <t>※1日毎の計算となっているため、1泊2日の場合は、2枚に分けてご利用ください。　　　　　　　　　　　　</t>
    <rPh sb="1" eb="3">
      <t>イチニチ</t>
    </rPh>
    <rPh sb="3" eb="4">
      <t>マイ</t>
    </rPh>
    <rPh sb="5" eb="7">
      <t>ケイサン</t>
    </rPh>
    <rPh sb="17" eb="18">
      <t>ハク</t>
    </rPh>
    <rPh sb="18" eb="20">
      <t>フツカ</t>
    </rPh>
    <rPh sb="21" eb="23">
      <t>バアイ</t>
    </rPh>
    <rPh sb="26" eb="27">
      <t>マイ</t>
    </rPh>
    <rPh sb="28" eb="29">
      <t>ワ</t>
    </rPh>
    <rPh sb="32" eb="34">
      <t>リヨウ</t>
    </rPh>
    <phoneticPr fontId="2"/>
  </si>
  <si>
    <t>トキガモリチクチュウガッコウ〇〇ブ</t>
    <phoneticPr fontId="2"/>
  </si>
  <si>
    <r>
      <rPr>
        <b/>
        <sz val="10"/>
        <rFont val="ＭＳ Ｐゴシック"/>
        <family val="3"/>
        <charset val="128"/>
      </rPr>
      <t>送迎バス情報記入欄（日にち・時間・場所・人数）</t>
    </r>
    <r>
      <rPr>
        <sz val="10"/>
        <rFont val="ＭＳ Ｐゴシック"/>
        <family val="3"/>
        <charset val="128"/>
      </rPr>
      <t xml:space="preserve">
</t>
    </r>
    <r>
      <rPr>
        <sz val="9"/>
        <rFont val="ＭＳ Ｐゴシック"/>
        <family val="3"/>
        <charset val="128"/>
      </rPr>
      <t>※原則JR伊予大洲駅・平野駅となります。日程により送迎できない日もあります。
※送迎可能人数は、10～64人です。</t>
    </r>
    <rPh sb="0" eb="2">
      <t>ソウゲイ</t>
    </rPh>
    <rPh sb="4" eb="6">
      <t>ジョウホウ</t>
    </rPh>
    <rPh sb="6" eb="9">
      <t>キニュウラン</t>
    </rPh>
    <rPh sb="10" eb="11">
      <t>ヒ</t>
    </rPh>
    <rPh sb="14" eb="16">
      <t>ジカン</t>
    </rPh>
    <rPh sb="17" eb="19">
      <t>バショ</t>
    </rPh>
    <rPh sb="20" eb="22">
      <t>ニンズウ</t>
    </rPh>
    <rPh sb="25" eb="27">
      <t>ゲンソク</t>
    </rPh>
    <rPh sb="29" eb="34">
      <t>イヨオオズエキ</t>
    </rPh>
    <rPh sb="35" eb="37">
      <t>ヒラノ</t>
    </rPh>
    <rPh sb="37" eb="38">
      <t>エキ</t>
    </rPh>
    <rPh sb="44" eb="46">
      <t>ニッテイ</t>
    </rPh>
    <rPh sb="49" eb="51">
      <t>ソウゲイ</t>
    </rPh>
    <rPh sb="55" eb="56">
      <t>ヒ</t>
    </rPh>
    <rPh sb="64" eb="66">
      <t>ソウゲイ</t>
    </rPh>
    <rPh sb="66" eb="68">
      <t>カノウ</t>
    </rPh>
    <rPh sb="68" eb="70">
      <t>ニンズウ</t>
    </rPh>
    <rPh sb="77" eb="78">
      <t>ニン</t>
    </rPh>
    <phoneticPr fontId="2"/>
  </si>
  <si>
    <t>年</t>
    <rPh sb="0" eb="1">
      <t>ネン</t>
    </rPh>
    <phoneticPr fontId="2"/>
  </si>
  <si>
    <t>月</t>
    <rPh sb="0" eb="1">
      <t>ガツ</t>
    </rPh>
    <phoneticPr fontId="2"/>
  </si>
  <si>
    <t>日</t>
    <rPh sb="0" eb="1">
      <t>ニチ</t>
    </rPh>
    <phoneticPr fontId="2"/>
  </si>
  <si>
    <t>⑩写真・映像等の使用に係る承諾書</t>
    <rPh sb="13" eb="16">
      <t>ショウダクショ</t>
    </rPh>
    <phoneticPr fontId="2"/>
  </si>
  <si>
    <t>提出は任意です。</t>
    <rPh sb="0" eb="2">
      <t>テイシュツ</t>
    </rPh>
    <rPh sb="3" eb="5">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</si>
</sst>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quot;　人&quot;"/>
    <numFmt numFmtId="177" formatCode="General&quot;　班&quot;"/>
    <numFmt numFmtId="178" formatCode="#"/>
    <numFmt numFmtId="179" formatCode="m/d"/>
    <numFmt numFmtId="180" formatCode="\(aaa\)"/>
    <numFmt numFmtId="181" formatCode="&quot;(&quot;aaa&quot;)&quot;"/>
    <numFmt numFmtId="182" formatCode="0_ "/>
    <numFmt numFmtId="183" formatCode="m&quot;月&quot;d&quot;日&quot;;@"/>
    <numFmt numFmtId="184" formatCode="[$-411]ggge&quot;年&quot;m&quot;月&quot;d&quot;日&quot;;@"/>
    <numFmt numFmtId="185" formatCode="0;\-0;;@"/>
    <numFmt numFmtId="186" formatCode="[$-411]ge\.m\.d;@"/>
    <numFmt numFmtId="187" formatCode="General&quot;　本&quot;"/>
  </numFmts>
  <fonts count="1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8"/>
      <name val="ＭＳ Ｐゴシック"/>
      <family val="3"/>
      <charset val="128"/>
    </font>
    <font>
      <sz val="8"/>
      <color indexed="8"/>
      <name val="ＭＳ Ｐゴシック"/>
      <family val="3"/>
      <charset val="128"/>
    </font>
    <font>
      <sz val="9"/>
      <color indexed="8"/>
      <name val="ＭＳ Ｐゴシック"/>
      <family val="3"/>
      <charset val="128"/>
    </font>
    <font>
      <b/>
      <sz val="10"/>
      <name val="ＭＳ Ｐゴシック"/>
      <family val="3"/>
      <charset val="128"/>
    </font>
    <font>
      <b/>
      <u/>
      <sz val="10"/>
      <name val="ＭＳ Ｐゴシック"/>
      <family val="3"/>
      <charset val="128"/>
    </font>
    <font>
      <sz val="10.5"/>
      <name val="ＭＳ Ｐゴシック"/>
      <family val="3"/>
      <charset val="128"/>
    </font>
    <font>
      <sz val="10"/>
      <color indexed="8"/>
      <name val="ＭＳ Ｐゴシック"/>
      <family val="3"/>
      <charset val="128"/>
    </font>
    <font>
      <u/>
      <sz val="10"/>
      <color indexed="8"/>
      <name val="ＭＳ Ｐゴシック"/>
      <family val="3"/>
      <charset val="128"/>
    </font>
    <font>
      <u/>
      <sz val="11"/>
      <color indexed="8"/>
      <name val="ＭＳ Ｐゴシック"/>
      <family val="3"/>
      <charset val="128"/>
    </font>
    <font>
      <sz val="10"/>
      <name val="ＭＳ Ｐゴシック"/>
      <family val="3"/>
      <charset val="128"/>
    </font>
    <font>
      <sz val="9"/>
      <name val="ＭＳ Ｐゴシック"/>
      <family val="3"/>
      <charset val="128"/>
    </font>
    <font>
      <u/>
      <sz val="18"/>
      <color indexed="8"/>
      <name val="ＭＳ Ｐゴシック"/>
      <family val="3"/>
      <charset val="128"/>
    </font>
    <font>
      <sz val="9"/>
      <color rgb="FF000000"/>
      <name val="MS UI Gothic"/>
      <family val="3"/>
      <charset val="128"/>
    </font>
    <font>
      <sz val="9"/>
      <color rgb="FF000000"/>
      <name val="Meiryo UI"/>
      <family val="3"/>
      <charset val="128"/>
    </font>
    <font>
      <b/>
      <i/>
      <sz val="14"/>
      <name val="ＭＳ Ｐゴシック"/>
      <family val="3"/>
      <charset val="128"/>
    </font>
    <font>
      <sz val="12"/>
      <name val="ＭＳ Ｐゴシック"/>
      <family val="3"/>
      <charset val="128"/>
    </font>
    <font>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sz val="14"/>
      <color indexed="8"/>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u/>
      <sz val="11"/>
      <name val="ＭＳ Ｐゴシック"/>
      <family val="3"/>
      <charset val="128"/>
    </font>
    <font>
      <sz val="11"/>
      <color rgb="FF000000"/>
      <name val="MS PGothic"/>
      <family val="3"/>
      <charset val="128"/>
    </font>
    <font>
      <sz val="11"/>
      <name val="メイリオ"/>
      <family val="3"/>
      <charset val="128"/>
    </font>
    <font>
      <sz val="11"/>
      <color rgb="FF000000"/>
      <name val="MS PGothic"/>
      <family val="3"/>
      <charset val="128"/>
    </font>
    <font>
      <sz val="12"/>
      <name val="メイリオ"/>
      <family val="3"/>
      <charset val="128"/>
    </font>
    <font>
      <b/>
      <sz val="11"/>
      <color indexed="8"/>
      <name val="ＭＳ Ｐゴシック"/>
      <family val="3"/>
      <charset val="128"/>
    </font>
    <font>
      <sz val="11"/>
      <name val="MS PGothic"/>
      <family val="3"/>
      <charset val="128"/>
    </font>
    <font>
      <sz val="8"/>
      <name val="MS PGothic"/>
      <family val="3"/>
      <charset val="128"/>
    </font>
    <font>
      <sz val="10"/>
      <name val="MS PGothic"/>
      <family val="3"/>
      <charset val="128"/>
    </font>
    <font>
      <sz val="12"/>
      <name val="MS PGothic"/>
      <family val="3"/>
      <charset val="128"/>
    </font>
    <font>
      <sz val="9"/>
      <name val="MS PGothic"/>
      <family val="3"/>
      <charset val="128"/>
    </font>
    <font>
      <b/>
      <sz val="18"/>
      <name val="ＭＳ Ｐゴシック"/>
      <family val="3"/>
      <charset val="128"/>
    </font>
    <font>
      <b/>
      <sz val="20"/>
      <name val="ＭＳ Ｐゴシック"/>
      <family val="3"/>
      <charset val="128"/>
    </font>
    <font>
      <sz val="11"/>
      <color rgb="FFFF0000"/>
      <name val="MS PGothic"/>
      <family val="3"/>
      <charset val="128"/>
    </font>
    <font>
      <b/>
      <sz val="11"/>
      <name val="MS PGothic"/>
      <family val="3"/>
      <charset val="128"/>
    </font>
    <font>
      <sz val="11"/>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メイリオ"/>
      <family val="3"/>
      <charset val="128"/>
    </font>
    <font>
      <sz val="6"/>
      <name val="MS PGothic"/>
      <family val="3"/>
      <charset val="128"/>
    </font>
    <font>
      <sz val="6"/>
      <color theme="1"/>
      <name val="ＭＳ Ｐゴシック"/>
      <family val="2"/>
      <charset val="128"/>
      <scheme val="minor"/>
    </font>
    <font>
      <sz val="14"/>
      <name val="MS PGothic"/>
      <family val="3"/>
      <charset val="128"/>
    </font>
    <font>
      <sz val="28"/>
      <name val="MS PGothic"/>
      <family val="3"/>
      <charset val="128"/>
    </font>
    <font>
      <sz val="6"/>
      <color theme="1"/>
      <name val="ＭＳ Ｐゴシック"/>
      <family val="3"/>
      <charset val="128"/>
      <scheme val="minor"/>
    </font>
    <font>
      <b/>
      <u/>
      <sz val="16"/>
      <color theme="1"/>
      <name val="ＭＳ Ｐゴシック"/>
      <family val="3"/>
      <charset val="128"/>
      <scheme val="minor"/>
    </font>
    <font>
      <sz val="16"/>
      <color theme="1"/>
      <name val="ＭＳ Ｐゴシック"/>
      <family val="2"/>
      <charset val="128"/>
      <scheme val="minor"/>
    </font>
    <font>
      <sz val="16"/>
      <color rgb="FFFF0000"/>
      <name val="ＭＳ Ｐゴシック"/>
      <family val="3"/>
      <charset val="128"/>
      <scheme val="minor"/>
    </font>
    <font>
      <b/>
      <sz val="9"/>
      <color theme="1"/>
      <name val="ＭＳ Ｐゴシック"/>
      <family val="3"/>
      <charset val="128"/>
      <scheme val="minor"/>
    </font>
    <font>
      <sz val="6"/>
      <color rgb="FFFF0000"/>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b/>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6"/>
      <color theme="1"/>
      <name val="ＭＳ Ｐゴシック"/>
      <family val="3"/>
      <charset val="128"/>
      <scheme val="minor"/>
    </font>
    <font>
      <u/>
      <sz val="11"/>
      <color theme="10"/>
      <name val="ＭＳ Ｐゴシック"/>
      <family val="2"/>
      <charset val="128"/>
      <scheme val="minor"/>
    </font>
    <font>
      <sz val="11"/>
      <color theme="1"/>
      <name val="ＭＳ Ｐゴシック"/>
      <family val="2"/>
      <scheme val="minor"/>
    </font>
    <font>
      <sz val="18"/>
      <color theme="1"/>
      <name val="ＭＳ Ｐゴシック"/>
      <family val="3"/>
      <charset val="128"/>
      <scheme val="minor"/>
    </font>
    <font>
      <sz val="11"/>
      <color theme="1"/>
      <name val="BIZ UD明朝 Medium"/>
      <family val="1"/>
      <charset val="128"/>
    </font>
    <font>
      <sz val="11"/>
      <color theme="1"/>
      <name val="MS PGothic"/>
      <family val="3"/>
      <charset val="128"/>
    </font>
    <font>
      <b/>
      <sz val="11"/>
      <color rgb="FFFF0000"/>
      <name val="MS PGothic"/>
      <family val="3"/>
      <charset val="128"/>
    </font>
    <font>
      <sz val="9"/>
      <color rgb="FFFF0000"/>
      <name val="MS PGothic"/>
      <family val="3"/>
      <charset val="128"/>
    </font>
    <font>
      <b/>
      <sz val="12"/>
      <name val="MS PGothic"/>
      <family val="3"/>
      <charset val="128"/>
    </font>
    <font>
      <sz val="4"/>
      <name val="MS PGothic"/>
      <family val="3"/>
      <charset val="128"/>
    </font>
    <font>
      <sz val="11"/>
      <name val="ＭＳ 明朝"/>
      <family val="1"/>
      <charset val="128"/>
    </font>
    <font>
      <sz val="6"/>
      <name val="ＭＳ Ｐゴシック"/>
      <family val="3"/>
      <charset val="128"/>
      <scheme val="minor"/>
    </font>
    <font>
      <sz val="9"/>
      <name val="ＭＳ 明朝"/>
      <family val="1"/>
      <charset val="128"/>
    </font>
    <font>
      <strike/>
      <sz val="11"/>
      <color rgb="FFFF0000"/>
      <name val="ＭＳ 明朝"/>
      <family val="1"/>
      <charset val="128"/>
    </font>
    <font>
      <sz val="10"/>
      <name val="ＭＳ 明朝"/>
      <family val="1"/>
      <charset val="128"/>
    </font>
    <font>
      <sz val="12"/>
      <name val="ＭＳ 明朝"/>
      <family val="1"/>
      <charset val="128"/>
    </font>
    <font>
      <sz val="8"/>
      <name val="ＭＳ 明朝"/>
      <family val="1"/>
      <charset val="128"/>
    </font>
    <font>
      <sz val="10"/>
      <color rgb="FF000000"/>
      <name val="ＭＳ Ｐゴシック"/>
      <family val="3"/>
      <charset val="128"/>
    </font>
    <font>
      <b/>
      <sz val="9"/>
      <name val="MS PGothic"/>
      <family val="3"/>
      <charset val="128"/>
    </font>
    <font>
      <sz val="11"/>
      <color theme="1"/>
      <name val="ＭＳ Ｐゴシック"/>
      <family val="3"/>
      <charset val="128"/>
      <scheme val="minor"/>
    </font>
    <font>
      <sz val="11"/>
      <color rgb="FF000000"/>
      <name val="ＭＳ Ｐゴシック"/>
      <family val="3"/>
      <charset val="128"/>
    </font>
    <font>
      <sz val="11"/>
      <color theme="1"/>
      <name val="ＭＳ 明朝"/>
      <family val="1"/>
      <charset val="128"/>
    </font>
    <font>
      <b/>
      <sz val="9"/>
      <name val="ＭＳ Ｐゴシック"/>
      <family val="3"/>
      <charset val="128"/>
    </font>
    <font>
      <b/>
      <sz val="9"/>
      <color indexed="81"/>
      <name val="MS P ゴシック"/>
      <family val="3"/>
      <charset val="128"/>
    </font>
    <font>
      <b/>
      <sz val="12"/>
      <color rgb="FFFFFF00"/>
      <name val="ＭＳ Ｐゴシック"/>
      <family val="3"/>
      <charset val="128"/>
    </font>
    <font>
      <b/>
      <sz val="11"/>
      <color theme="4" tint="-0.499984740745262"/>
      <name val="ＭＳ Ｐゴシック"/>
      <family val="3"/>
      <charset val="128"/>
    </font>
    <font>
      <sz val="7"/>
      <name val="MS PGothic"/>
      <family val="3"/>
      <charset val="128"/>
    </font>
    <font>
      <sz val="11"/>
      <color theme="4" tint="-0.499984740745262"/>
      <name val="ＭＳ Ｐゴシック"/>
      <family val="3"/>
      <charset val="128"/>
      <scheme val="minor"/>
    </font>
    <font>
      <sz val="8"/>
      <color theme="4" tint="-0.499984740745262"/>
      <name val="ＭＳ Ｐゴシック"/>
      <family val="3"/>
      <charset val="128"/>
      <scheme val="minor"/>
    </font>
    <font>
      <sz val="9"/>
      <color theme="4" tint="-0.499984740745262"/>
      <name val="ＭＳ Ｐゴシック"/>
      <family val="3"/>
      <charset val="128"/>
      <scheme val="minor"/>
    </font>
    <font>
      <b/>
      <sz val="10"/>
      <name val="MS PGothic"/>
      <family val="3"/>
      <charset val="128"/>
    </font>
    <font>
      <b/>
      <sz val="14"/>
      <color theme="8" tint="-0.499984740745262"/>
      <name val="MS PGothic"/>
      <family val="3"/>
      <charset val="128"/>
    </font>
    <font>
      <b/>
      <sz val="12"/>
      <color theme="1"/>
      <name val="ＭＳ Ｐゴシック"/>
      <family val="3"/>
      <charset val="128"/>
      <scheme val="minor"/>
    </font>
    <font>
      <b/>
      <sz val="12"/>
      <color rgb="FF0070C0"/>
      <name val="MS PGothic"/>
      <family val="3"/>
      <charset val="128"/>
    </font>
    <font>
      <b/>
      <sz val="11"/>
      <color rgb="FF0070C0"/>
      <name val="MS PGothic"/>
      <family val="3"/>
      <charset val="128"/>
    </font>
    <font>
      <b/>
      <sz val="10"/>
      <color rgb="FF0070C0"/>
      <name val="MS PGothic"/>
      <family val="3"/>
      <charset val="128"/>
    </font>
    <font>
      <sz val="12"/>
      <color rgb="FF0070C0"/>
      <name val="MS PGothic"/>
      <family val="3"/>
      <charset val="128"/>
    </font>
    <font>
      <b/>
      <sz val="14"/>
      <color rgb="FF0070C0"/>
      <name val="MS PGothic"/>
      <family val="3"/>
      <charset val="128"/>
    </font>
    <font>
      <sz val="10"/>
      <color theme="1"/>
      <name val="MS PGothic"/>
      <family val="3"/>
      <charset val="128"/>
    </font>
    <font>
      <sz val="11"/>
      <color rgb="FF0070C0"/>
      <name val="MS PGothic"/>
      <family val="3"/>
      <charset val="128"/>
    </font>
    <font>
      <b/>
      <sz val="12"/>
      <color rgb="FF0070C0"/>
      <name val="ＭＳ Ｐゴシック"/>
      <family val="3"/>
      <charset val="128"/>
    </font>
    <font>
      <b/>
      <sz val="12"/>
      <color rgb="FF0070C0"/>
      <name val="ＭＳ Ｐゴシック"/>
      <family val="3"/>
      <charset val="128"/>
      <scheme val="minor"/>
    </font>
    <font>
      <b/>
      <sz val="9"/>
      <color rgb="FF0070C0"/>
      <name val="ＭＳ Ｐゴシック"/>
      <family val="3"/>
      <charset val="128"/>
      <scheme val="minor"/>
    </font>
    <font>
      <b/>
      <sz val="11"/>
      <color rgb="FF0070C0"/>
      <name val="ＭＳ Ｐゴシック"/>
      <family val="3"/>
      <charset val="128"/>
      <scheme val="minor"/>
    </font>
    <font>
      <sz val="11"/>
      <color rgb="FF0070C0"/>
      <name val="ＭＳ Ｐゴシック"/>
      <family val="2"/>
      <charset val="128"/>
      <scheme val="minor"/>
    </font>
    <font>
      <b/>
      <sz val="12"/>
      <color rgb="FF0070C0"/>
      <name val="HG丸ｺﾞｼｯｸM-PRO"/>
      <family val="3"/>
      <charset val="128"/>
    </font>
    <font>
      <sz val="11"/>
      <color rgb="FF0070C0"/>
      <name val="ＭＳ Ｐゴシック"/>
      <family val="3"/>
      <charset val="128"/>
      <scheme val="minor"/>
    </font>
    <font>
      <b/>
      <sz val="11"/>
      <color rgb="FF0070C0"/>
      <name val="ＭＳ Ｐゴシック"/>
      <family val="3"/>
      <charset val="128"/>
    </font>
    <font>
      <b/>
      <sz val="10"/>
      <color rgb="FF0070C0"/>
      <name val="ＭＳ Ｐゴシック"/>
      <family val="3"/>
      <charset val="128"/>
    </font>
    <font>
      <b/>
      <u/>
      <sz val="11"/>
      <color theme="10"/>
      <name val="ＭＳ Ｐゴシック"/>
      <family val="3"/>
      <charset val="128"/>
      <scheme val="minor"/>
    </font>
    <font>
      <b/>
      <sz val="9"/>
      <color rgb="FF0070C0"/>
      <name val="ＭＳ Ｐゴシック"/>
      <family val="3"/>
      <charset val="128"/>
    </font>
    <font>
      <b/>
      <sz val="8"/>
      <color rgb="FF0070C0"/>
      <name val="ＭＳ Ｐゴシック"/>
      <family val="3"/>
      <charset val="128"/>
    </font>
    <font>
      <u/>
      <sz val="22"/>
      <name val="MS PGothic"/>
      <family val="3"/>
      <charset val="128"/>
    </font>
    <font>
      <b/>
      <u/>
      <sz val="22"/>
      <name val="MS PGothic"/>
      <family val="3"/>
      <charset val="128"/>
    </font>
    <font>
      <u/>
      <sz val="14"/>
      <name val="ＭＳ 明朝"/>
      <family val="1"/>
      <charset val="128"/>
    </font>
    <font>
      <b/>
      <u/>
      <sz val="18"/>
      <color theme="1"/>
      <name val="ＭＳ Ｐゴシック"/>
      <family val="3"/>
      <charset val="128"/>
      <scheme val="minor"/>
    </font>
    <font>
      <b/>
      <sz val="14"/>
      <color theme="1"/>
      <name val="ＭＳ Ｐゴシック"/>
      <family val="3"/>
      <charset val="128"/>
      <scheme val="minor"/>
    </font>
    <font>
      <u/>
      <sz val="18"/>
      <color theme="1"/>
      <name val="ＭＳ Ｐゴシック"/>
      <family val="3"/>
      <charset val="128"/>
      <scheme val="minor"/>
    </font>
    <font>
      <b/>
      <sz val="14"/>
      <color rgb="FF0070C0"/>
      <name val="ＭＳ Ｐゴシック"/>
      <family val="3"/>
      <charset val="128"/>
    </font>
    <font>
      <b/>
      <sz val="8"/>
      <name val="ＭＳ Ｐゴシック"/>
      <family val="3"/>
      <charset val="128"/>
    </font>
    <font>
      <sz val="8"/>
      <color rgb="FFFF0000"/>
      <name val="ＭＳ Ｐゴシック"/>
      <family val="3"/>
      <charset val="128"/>
    </font>
    <font>
      <b/>
      <sz val="11"/>
      <color theme="1"/>
      <name val="ＭＳ Ｐゴシック"/>
      <family val="3"/>
      <charset val="128"/>
      <scheme val="minor"/>
    </font>
    <font>
      <u/>
      <sz val="14"/>
      <color rgb="FF0070C0"/>
      <name val="ＭＳ Ｐゴシック"/>
      <family val="3"/>
      <charset val="128"/>
      <scheme val="minor"/>
    </font>
    <font>
      <u/>
      <sz val="14"/>
      <color theme="10"/>
      <name val="ＭＳ Ｐゴシック"/>
      <family val="3"/>
      <charset val="128"/>
      <scheme val="minor"/>
    </font>
    <font>
      <sz val="14"/>
      <name val="ＭＳ Ｐゴシック"/>
      <family val="3"/>
      <charset val="128"/>
      <scheme val="minor"/>
    </font>
    <font>
      <b/>
      <u/>
      <sz val="14"/>
      <color theme="1"/>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b/>
      <sz val="10"/>
      <color indexed="8"/>
      <name val="ＭＳ Ｐゴシック"/>
      <family val="3"/>
      <charset val="128"/>
    </font>
    <font>
      <b/>
      <sz val="10"/>
      <color rgb="FF000000"/>
      <name val="ＭＳ Ｐゴシック"/>
      <family val="3"/>
      <charset val="128"/>
    </font>
    <font>
      <b/>
      <sz val="7"/>
      <color rgb="FF0070C0"/>
      <name val="ＭＳ Ｐゴシック"/>
      <family val="3"/>
      <charset val="128"/>
    </font>
    <font>
      <strike/>
      <sz val="12"/>
      <color rgb="FFFF0000"/>
      <name val="ＭＳ 明朝"/>
      <family val="1"/>
      <charset val="128"/>
    </font>
    <font>
      <b/>
      <sz val="16"/>
      <color rgb="FF0070C0"/>
      <name val="ＭＳ Ｐゴシック"/>
      <family val="3"/>
      <charset val="128"/>
      <scheme val="minor"/>
    </font>
    <font>
      <u/>
      <sz val="11"/>
      <color theme="10"/>
      <name val="ＭＳ Ｐゴシック"/>
      <family val="3"/>
      <charset val="128"/>
      <scheme val="minor"/>
    </font>
  </fonts>
  <fills count="2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2"/>
        <bgColor indexed="43"/>
      </patternFill>
    </fill>
    <fill>
      <patternFill patternType="solid">
        <fgColor indexed="9"/>
        <bgColor indexed="43"/>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B7ECFF"/>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66"/>
        <bgColor indexed="64"/>
      </patternFill>
    </fill>
    <fill>
      <patternFill patternType="solid">
        <fgColor rgb="FF99FF99"/>
        <bgColor indexed="64"/>
      </patternFill>
    </fill>
    <fill>
      <patternFill patternType="solid">
        <fgColor rgb="FF99CCFF"/>
        <bgColor indexed="64"/>
      </patternFill>
    </fill>
    <fill>
      <patternFill patternType="solid">
        <fgColor rgb="FFFF7C80"/>
        <bgColor indexed="64"/>
      </patternFill>
    </fill>
    <fill>
      <patternFill patternType="solid">
        <fgColor theme="4" tint="0.79998168889431442"/>
        <bgColor indexed="65"/>
      </patternFill>
    </fill>
    <fill>
      <patternFill patternType="solid">
        <fgColor rgb="FFFFFF00"/>
        <bgColor indexed="64"/>
      </patternFill>
    </fill>
    <fill>
      <patternFill patternType="solid">
        <fgColor rgb="FFF3F3F3"/>
        <bgColor indexed="64"/>
      </patternFill>
    </fill>
    <fill>
      <patternFill patternType="solid">
        <fgColor rgb="FFCCFF66"/>
        <bgColor indexed="64"/>
      </patternFill>
    </fill>
    <fill>
      <patternFill patternType="solid">
        <fgColor rgb="FFF9F9F9"/>
        <bgColor indexed="64"/>
      </patternFill>
    </fill>
    <fill>
      <patternFill patternType="solid">
        <fgColor rgb="FFFFFFFF"/>
        <bgColor indexed="64"/>
      </patternFill>
    </fill>
    <fill>
      <patternFill patternType="solid">
        <fgColor rgb="FFDDDDDD"/>
        <bgColor indexed="64"/>
      </patternFill>
    </fill>
    <fill>
      <patternFill patternType="solid">
        <fgColor rgb="FF3399FF"/>
        <bgColor indexed="64"/>
      </patternFill>
    </fill>
  </fills>
  <borders count="3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double">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DashDot">
        <color indexed="64"/>
      </left>
      <right/>
      <top style="dotted">
        <color indexed="64"/>
      </top>
      <bottom style="dotted">
        <color indexed="64"/>
      </bottom>
      <diagonal/>
    </border>
    <border>
      <left/>
      <right style="mediumDashDot">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mediumDashDot">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right style="hair">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bottom style="hair">
        <color indexed="64"/>
      </bottom>
      <diagonal/>
    </border>
    <border>
      <left style="dotted">
        <color indexed="64"/>
      </left>
      <right/>
      <top style="double">
        <color indexed="64"/>
      </top>
      <bottom/>
      <diagonal/>
    </border>
    <border>
      <left style="dotted">
        <color indexed="64"/>
      </left>
      <right/>
      <top/>
      <bottom/>
      <diagonal/>
    </border>
    <border>
      <left style="thin">
        <color indexed="64"/>
      </left>
      <right/>
      <top style="hair">
        <color indexed="64"/>
      </top>
      <bottom style="double">
        <color indexed="64"/>
      </bottom>
      <diagonal/>
    </border>
    <border>
      <left style="dotted">
        <color indexed="64"/>
      </left>
      <right/>
      <top/>
      <bottom style="double">
        <color indexed="64"/>
      </bottom>
      <diagonal/>
    </border>
    <border>
      <left/>
      <right style="mediumDashDot">
        <color indexed="64"/>
      </right>
      <top/>
      <bottom style="thin">
        <color indexed="64"/>
      </bottom>
      <diagonal/>
    </border>
    <border>
      <left style="mediumDashDot">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Down="1">
      <left/>
      <right style="medium">
        <color indexed="64"/>
      </right>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slantDashDot">
        <color indexed="64"/>
      </right>
      <top/>
      <bottom/>
      <diagonal/>
    </border>
    <border>
      <left style="slantDashDot">
        <color indexed="64"/>
      </left>
      <right/>
      <top/>
      <bottom/>
      <diagonal/>
    </border>
    <border>
      <left/>
      <right style="slantDashDot">
        <color indexed="64"/>
      </right>
      <top style="thin">
        <color indexed="64"/>
      </top>
      <bottom/>
      <diagonal/>
    </border>
    <border>
      <left style="slantDashDot">
        <color indexed="64"/>
      </left>
      <right/>
      <top style="thin">
        <color indexed="64"/>
      </top>
      <bottom/>
      <diagonal/>
    </border>
    <border>
      <left/>
      <right style="slantDashDot">
        <color indexed="64"/>
      </right>
      <top/>
      <bottom style="thin">
        <color indexed="64"/>
      </bottom>
      <diagonal/>
    </border>
    <border>
      <left style="slantDashDot">
        <color indexed="64"/>
      </left>
      <right/>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style="slantDashDot">
        <color indexed="64"/>
      </right>
      <top style="slantDashDot">
        <color indexed="64"/>
      </top>
      <bottom style="thin">
        <color indexed="64"/>
      </bottom>
      <diagonal/>
    </border>
    <border>
      <left style="thin">
        <color indexed="64"/>
      </left>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slantDashDot">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slantDashDot">
        <color indexed="64"/>
      </left>
      <right style="thin">
        <color indexed="64"/>
      </right>
      <top style="thin">
        <color indexed="64"/>
      </top>
      <bottom style="slantDashDot">
        <color indexed="64"/>
      </bottom>
      <diagonal/>
    </border>
    <border>
      <left/>
      <right style="slantDashDot">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Down="1">
      <left/>
      <right style="slantDashDot">
        <color indexed="64"/>
      </right>
      <top/>
      <bottom/>
      <diagonal style="thin">
        <color indexed="64"/>
      </diagonal>
    </border>
    <border diagonalDown="1">
      <left/>
      <right/>
      <top/>
      <bottom/>
      <diagonal style="thin">
        <color indexed="64"/>
      </diagonal>
    </border>
    <border diagonalDown="1">
      <left/>
      <right style="slantDashDot">
        <color indexed="64"/>
      </right>
      <top style="medium">
        <color indexed="64"/>
      </top>
      <bottom/>
      <diagonal style="thin">
        <color indexed="64"/>
      </diagonal>
    </border>
    <border diagonalDown="1">
      <left/>
      <right/>
      <top style="medium">
        <color indexed="64"/>
      </top>
      <bottom/>
      <diagonal style="thin">
        <color indexed="64"/>
      </diagonal>
    </border>
    <border>
      <left style="thin">
        <color indexed="64"/>
      </left>
      <right style="slantDashDot">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dashDot">
        <color auto="1"/>
      </bottom>
      <diagonal/>
    </border>
    <border>
      <left/>
      <right/>
      <top/>
      <bottom style="mediumDashDotDot">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left style="slantDashDot">
        <color indexed="64"/>
      </left>
      <right/>
      <top style="thin">
        <color indexed="64"/>
      </top>
      <bottom style="slantDashDot">
        <color indexed="64"/>
      </bottom>
      <diagonal/>
    </border>
    <border>
      <left/>
      <right/>
      <top style="thin">
        <color indexed="64"/>
      </top>
      <bottom style="slantDashDot">
        <color indexed="64"/>
      </bottom>
      <diagonal/>
    </border>
    <border>
      <left/>
      <right style="slantDashDot">
        <color indexed="64"/>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thin">
        <color indexed="64"/>
      </top>
      <bottom style="slantDashDot">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ashDot">
        <color auto="1"/>
      </bottom>
      <diagonal/>
    </border>
    <border>
      <left/>
      <right style="double">
        <color auto="1"/>
      </right>
      <top/>
      <bottom style="dashDot">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DashDot">
        <color indexed="64"/>
      </left>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dashed">
        <color auto="1"/>
      </left>
      <right/>
      <top style="dashed">
        <color auto="1"/>
      </top>
      <bottom style="dashed">
        <color auto="1"/>
      </bottom>
      <diagonal/>
    </border>
    <border>
      <left style="double">
        <color auto="1"/>
      </left>
      <right style="medium">
        <color indexed="64"/>
      </right>
      <top style="medium">
        <color indexed="64"/>
      </top>
      <bottom/>
      <diagonal/>
    </border>
    <border>
      <left/>
      <right style="double">
        <color auto="1"/>
      </right>
      <top style="medium">
        <color indexed="64"/>
      </top>
      <bottom style="thin">
        <color indexed="64"/>
      </bottom>
      <diagonal/>
    </border>
    <border>
      <left style="double">
        <color auto="1"/>
      </left>
      <right style="medium">
        <color indexed="64"/>
      </right>
      <top/>
      <bottom style="medium">
        <color indexed="64"/>
      </bottom>
      <diagonal/>
    </border>
    <border>
      <left/>
      <right style="double">
        <color auto="1"/>
      </right>
      <top style="thin">
        <color indexed="64"/>
      </top>
      <bottom style="medium">
        <color indexed="64"/>
      </bottom>
      <diagonal/>
    </border>
    <border>
      <left style="double">
        <color auto="1"/>
      </left>
      <right style="medium">
        <color indexed="64"/>
      </right>
      <top/>
      <bottom/>
      <diagonal/>
    </border>
    <border>
      <left style="thin">
        <color indexed="64"/>
      </left>
      <right style="double">
        <color auto="1"/>
      </right>
      <top/>
      <bottom style="thin">
        <color indexed="64"/>
      </bottom>
      <diagonal/>
    </border>
    <border>
      <left style="dashed">
        <color auto="1"/>
      </left>
      <right style="double">
        <color auto="1"/>
      </right>
      <top style="dashed">
        <color auto="1"/>
      </top>
      <bottom style="dashed">
        <color auto="1"/>
      </bottom>
      <diagonal/>
    </border>
    <border>
      <left style="double">
        <color auto="1"/>
      </left>
      <right/>
      <top style="thin">
        <color indexed="64"/>
      </top>
      <bottom style="medium">
        <color indexed="64"/>
      </bottom>
      <diagonal/>
    </border>
    <border>
      <left style="double">
        <color auto="1"/>
      </left>
      <right style="thin">
        <color indexed="64"/>
      </right>
      <top/>
      <bottom/>
      <diagonal/>
    </border>
    <border>
      <left style="thin">
        <color indexed="64"/>
      </left>
      <right style="double">
        <color indexed="64"/>
      </right>
      <top style="thin">
        <color indexed="64"/>
      </top>
      <bottom/>
      <diagonal/>
    </border>
    <border diagonalUp="1">
      <left/>
      <right style="double">
        <color indexed="64"/>
      </right>
      <top style="medium">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diagonalUp="1">
      <left/>
      <right style="double">
        <color indexed="64"/>
      </right>
      <top style="thin">
        <color indexed="64"/>
      </top>
      <bottom/>
      <diagonal style="thin">
        <color indexed="64"/>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thin">
        <color indexed="64"/>
      </bottom>
      <diagonal style="thin">
        <color indexed="64"/>
      </diagonal>
    </border>
    <border>
      <left style="double">
        <color indexed="64"/>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double">
        <color auto="1"/>
      </right>
      <top style="thin">
        <color indexed="64"/>
      </top>
      <bottom style="hair">
        <color indexed="64"/>
      </bottom>
      <diagonal/>
    </border>
    <border>
      <left/>
      <right style="double">
        <color auto="1"/>
      </right>
      <top style="hair">
        <color indexed="64"/>
      </top>
      <bottom style="medium">
        <color indexed="64"/>
      </bottom>
      <diagonal/>
    </border>
    <border>
      <left style="double">
        <color auto="1"/>
      </left>
      <right/>
      <top style="medium">
        <color indexed="64"/>
      </top>
      <bottom style="thin">
        <color indexed="64"/>
      </bottom>
      <diagonal/>
    </border>
    <border>
      <left style="thin">
        <color indexed="64"/>
      </left>
      <right style="double">
        <color auto="1"/>
      </right>
      <top/>
      <bottom/>
      <diagonal/>
    </border>
    <border>
      <left style="double">
        <color auto="1"/>
      </left>
      <right style="thin">
        <color indexed="64"/>
      </right>
      <top style="medium">
        <color indexed="64"/>
      </top>
      <bottom/>
      <diagonal/>
    </border>
    <border>
      <left/>
      <right style="double">
        <color auto="1"/>
      </right>
      <top style="medium">
        <color indexed="64"/>
      </top>
      <bottom style="double">
        <color indexed="64"/>
      </bottom>
      <diagonal/>
    </border>
    <border>
      <left style="double">
        <color auto="1"/>
      </left>
      <right style="thin">
        <color indexed="64"/>
      </right>
      <top style="double">
        <color indexed="64"/>
      </top>
      <bottom/>
      <diagonal/>
    </border>
    <border>
      <left/>
      <right style="double">
        <color auto="1"/>
      </right>
      <top style="double">
        <color indexed="64"/>
      </top>
      <bottom style="hair">
        <color indexed="64"/>
      </bottom>
      <diagonal/>
    </border>
    <border>
      <left/>
      <right style="double">
        <color auto="1"/>
      </right>
      <top style="hair">
        <color indexed="64"/>
      </top>
      <bottom style="thin">
        <color indexed="64"/>
      </bottom>
      <diagonal/>
    </border>
    <border>
      <left style="double">
        <color auto="1"/>
      </left>
      <right style="thin">
        <color indexed="64"/>
      </right>
      <top style="double">
        <color indexed="64"/>
      </top>
      <bottom style="thin">
        <color indexed="64"/>
      </bottom>
      <diagonal/>
    </border>
    <border>
      <left/>
      <right style="double">
        <color auto="1"/>
      </right>
      <top style="thin">
        <color indexed="64"/>
      </top>
      <bottom style="double">
        <color indexed="64"/>
      </bottom>
      <diagonal/>
    </border>
    <border>
      <left style="double">
        <color auto="1"/>
      </left>
      <right style="thin">
        <color indexed="64"/>
      </right>
      <top/>
      <bottom style="double">
        <color indexed="64"/>
      </bottom>
      <diagonal/>
    </border>
    <border>
      <left/>
      <right style="double">
        <color auto="1"/>
      </right>
      <top style="dotted">
        <color indexed="64"/>
      </top>
      <bottom style="dotted">
        <color indexed="64"/>
      </bottom>
      <diagonal/>
    </border>
    <border>
      <left style="slantDashDot">
        <color indexed="64"/>
      </left>
      <right style="thin">
        <color indexed="64"/>
      </right>
      <top/>
      <bottom style="slantDashDot">
        <color indexed="64"/>
      </bottom>
      <diagonal/>
    </border>
    <border>
      <left style="thin">
        <color indexed="64"/>
      </left>
      <right style="thin">
        <color indexed="64"/>
      </right>
      <top/>
      <bottom style="slantDashDot">
        <color indexed="64"/>
      </bottom>
      <diagonal/>
    </border>
    <border>
      <left style="thin">
        <color indexed="64"/>
      </left>
      <right style="slantDashDot">
        <color indexed="64"/>
      </right>
      <top/>
      <bottom style="slantDashDot">
        <color indexed="64"/>
      </bottom>
      <diagonal/>
    </border>
    <border>
      <left style="slantDashDot">
        <color indexed="64"/>
      </left>
      <right style="thin">
        <color indexed="64"/>
      </right>
      <top style="medium">
        <color indexed="64"/>
      </top>
      <bottom style="thin">
        <color indexed="64"/>
      </bottom>
      <diagonal/>
    </border>
    <border>
      <left style="thin">
        <color indexed="64"/>
      </left>
      <right style="slantDashDot">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double">
        <color indexed="64"/>
      </right>
      <top style="thin">
        <color indexed="64"/>
      </top>
      <bottom/>
      <diagonal/>
    </border>
    <border>
      <left style="double">
        <color auto="1"/>
      </left>
      <right/>
      <top/>
      <bottom style="mediumDashDotDot">
        <color auto="1"/>
      </bottom>
      <diagonal/>
    </border>
    <border>
      <left/>
      <right style="double">
        <color auto="1"/>
      </right>
      <top/>
      <bottom style="mediumDashDotDot">
        <color auto="1"/>
      </bottom>
      <diagonal/>
    </border>
    <border>
      <left/>
      <right style="thin">
        <color indexed="64"/>
      </right>
      <top style="thin">
        <color indexed="64"/>
      </top>
      <bottom style="double">
        <color indexed="64"/>
      </bottom>
      <diagonal/>
    </border>
    <border>
      <left style="slantDashDot">
        <color indexed="64"/>
      </left>
      <right style="thin">
        <color indexed="64"/>
      </right>
      <top style="medium">
        <color indexed="64"/>
      </top>
      <bottom style="medium">
        <color indexed="64"/>
      </bottom>
      <diagonal/>
    </border>
  </borders>
  <cellStyleXfs count="17">
    <xf numFmtId="0" fontId="0" fillId="0" borderId="0">
      <alignment vertical="center"/>
    </xf>
    <xf numFmtId="0" fontId="1" fillId="0" borderId="0">
      <alignment vertical="center"/>
    </xf>
    <xf numFmtId="0" fontId="4" fillId="0" borderId="0"/>
    <xf numFmtId="0" fontId="1" fillId="0" borderId="0"/>
    <xf numFmtId="0" fontId="4" fillId="0" borderId="0"/>
    <xf numFmtId="0" fontId="1" fillId="0" borderId="0"/>
    <xf numFmtId="0" fontId="1" fillId="0" borderId="0">
      <alignment vertical="center"/>
    </xf>
    <xf numFmtId="0" fontId="4" fillId="0" borderId="0"/>
    <xf numFmtId="0" fontId="29" fillId="0" borderId="0"/>
    <xf numFmtId="0" fontId="31" fillId="0" borderId="0"/>
    <xf numFmtId="38" fontId="29" fillId="0" borderId="0" applyFont="0" applyFill="0" applyBorder="0" applyAlignment="0" applyProtection="0">
      <alignment vertical="center"/>
    </xf>
    <xf numFmtId="0" fontId="15" fillId="0" borderId="0">
      <alignment vertical="center"/>
    </xf>
    <xf numFmtId="0" fontId="29" fillId="0" borderId="0"/>
    <xf numFmtId="0" fontId="64" fillId="21" borderId="0" applyNumberFormat="0" applyBorder="0" applyAlignment="0" applyProtection="0">
      <alignment vertical="center"/>
    </xf>
    <xf numFmtId="38" fontId="6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cellStyleXfs>
  <cellXfs count="3132">
    <xf numFmtId="0" fontId="0" fillId="0" borderId="0" xfId="0">
      <alignment vertical="center"/>
    </xf>
    <xf numFmtId="0" fontId="1" fillId="2" borderId="0" xfId="1" applyFill="1">
      <alignment vertical="center"/>
    </xf>
    <xf numFmtId="0" fontId="4" fillId="0" borderId="0" xfId="2" applyFont="1"/>
    <xf numFmtId="0" fontId="7" fillId="2" borderId="0" xfId="2" applyFont="1" applyFill="1" applyBorder="1" applyAlignment="1" applyProtection="1">
      <alignment vertical="top" wrapText="1"/>
    </xf>
    <xf numFmtId="0" fontId="7" fillId="2" borderId="0" xfId="2" applyFont="1" applyFill="1" applyBorder="1" applyAlignment="1" applyProtection="1">
      <alignment vertical="top"/>
    </xf>
    <xf numFmtId="0" fontId="1" fillId="2" borderId="0" xfId="1" applyFill="1" applyAlignment="1"/>
    <xf numFmtId="0" fontId="10" fillId="2" borderId="0" xfId="1" applyFont="1" applyFill="1" applyBorder="1" applyAlignment="1">
      <alignment vertical="top" wrapText="1"/>
    </xf>
    <xf numFmtId="0" fontId="4" fillId="2" borderId="0" xfId="4" applyFill="1"/>
    <xf numFmtId="0" fontId="14" fillId="2" borderId="19" xfId="1" applyFont="1" applyFill="1" applyBorder="1" applyAlignment="1">
      <alignment vertical="center"/>
    </xf>
    <xf numFmtId="0" fontId="14" fillId="2" borderId="19" xfId="1" applyFont="1" applyFill="1" applyBorder="1" applyAlignment="1">
      <alignment horizontal="right" vertical="center"/>
    </xf>
    <xf numFmtId="0" fontId="1" fillId="2" borderId="24" xfId="1" applyFill="1" applyBorder="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right" vertical="center"/>
    </xf>
    <xf numFmtId="0" fontId="1" fillId="2" borderId="11" xfId="1" applyFill="1" applyBorder="1" applyAlignment="1">
      <alignment vertical="center"/>
    </xf>
    <xf numFmtId="0" fontId="7" fillId="2" borderId="0" xfId="4" applyFont="1" applyFill="1" applyBorder="1"/>
    <xf numFmtId="0" fontId="4" fillId="0" borderId="12" xfId="4" applyFont="1" applyFill="1" applyBorder="1" applyAlignment="1" applyProtection="1">
      <alignment vertical="center"/>
      <protection locked="0"/>
    </xf>
    <xf numFmtId="0" fontId="4" fillId="2" borderId="12" xfId="4" applyFont="1" applyFill="1" applyBorder="1" applyAlignment="1" applyProtection="1">
      <alignment vertical="center"/>
      <protection locked="0"/>
    </xf>
    <xf numFmtId="0" fontId="4" fillId="2" borderId="0" xfId="4" applyFill="1" applyBorder="1"/>
    <xf numFmtId="0" fontId="7" fillId="2" borderId="70" xfId="4" applyFont="1" applyFill="1" applyBorder="1"/>
    <xf numFmtId="0" fontId="4" fillId="2" borderId="72" xfId="4" applyFont="1" applyFill="1" applyBorder="1" applyAlignment="1">
      <alignment vertical="center"/>
    </xf>
    <xf numFmtId="0" fontId="4" fillId="2" borderId="24" xfId="4" applyFont="1" applyFill="1" applyBorder="1" applyAlignment="1" applyProtection="1">
      <alignment vertical="center"/>
      <protection locked="0"/>
    </xf>
    <xf numFmtId="0" fontId="4" fillId="2" borderId="24" xfId="4" applyFont="1" applyFill="1" applyBorder="1" applyAlignment="1">
      <alignment vertical="center"/>
    </xf>
    <xf numFmtId="0" fontId="4" fillId="2" borderId="19" xfId="4" applyFont="1" applyFill="1" applyBorder="1" applyAlignment="1">
      <alignment vertical="center"/>
    </xf>
    <xf numFmtId="0" fontId="4" fillId="2" borderId="0" xfId="4" applyFill="1" applyAlignment="1"/>
    <xf numFmtId="0" fontId="1" fillId="0" borderId="0" xfId="5"/>
    <xf numFmtId="0" fontId="14" fillId="0" borderId="0" xfId="5" applyFont="1"/>
    <xf numFmtId="0" fontId="1" fillId="2" borderId="0" xfId="1" applyFill="1" applyAlignment="1">
      <alignment vertical="center"/>
    </xf>
    <xf numFmtId="0" fontId="14" fillId="5" borderId="81" xfId="1" applyFont="1" applyFill="1" applyBorder="1" applyAlignment="1">
      <alignment horizontal="center" vertical="center"/>
    </xf>
    <xf numFmtId="0" fontId="14" fillId="5" borderId="86" xfId="1" applyFont="1" applyFill="1" applyBorder="1" applyAlignment="1">
      <alignment horizontal="center" vertical="center"/>
    </xf>
    <xf numFmtId="0" fontId="1" fillId="0" borderId="0" xfId="5" applyBorder="1"/>
    <xf numFmtId="0" fontId="15" fillId="0" borderId="102" xfId="5" applyFont="1" applyBorder="1" applyAlignment="1">
      <alignment horizontal="center"/>
    </xf>
    <xf numFmtId="0" fontId="1" fillId="5" borderId="103" xfId="5" applyFont="1" applyFill="1" applyBorder="1" applyAlignment="1">
      <alignment horizontal="center" shrinkToFit="1"/>
    </xf>
    <xf numFmtId="0" fontId="1" fillId="5" borderId="13" xfId="5" applyFont="1" applyFill="1" applyBorder="1" applyAlignment="1">
      <alignment horizontal="center"/>
    </xf>
    <xf numFmtId="0" fontId="1" fillId="5" borderId="104" xfId="5" applyFont="1" applyFill="1" applyBorder="1" applyAlignment="1">
      <alignment horizontal="center"/>
    </xf>
    <xf numFmtId="0" fontId="1" fillId="5" borderId="105" xfId="5" applyFont="1" applyFill="1" applyBorder="1" applyAlignment="1">
      <alignment horizontal="center"/>
    </xf>
    <xf numFmtId="0" fontId="1" fillId="5" borderId="106" xfId="5" applyFont="1" applyFill="1" applyBorder="1" applyAlignment="1">
      <alignment horizontal="center"/>
    </xf>
    <xf numFmtId="0" fontId="1" fillId="5" borderId="107" xfId="5" applyFont="1" applyFill="1" applyBorder="1" applyAlignment="1">
      <alignment horizontal="center"/>
    </xf>
    <xf numFmtId="0" fontId="14" fillId="5" borderId="103" xfId="1" applyFont="1" applyFill="1" applyBorder="1" applyAlignment="1">
      <alignment horizontal="center" vertical="distributed"/>
    </xf>
    <xf numFmtId="0" fontId="15" fillId="6" borderId="108" xfId="1" applyFont="1" applyFill="1" applyBorder="1" applyAlignment="1">
      <alignment horizontal="center" vertical="center"/>
    </xf>
    <xf numFmtId="0" fontId="1" fillId="5" borderId="85" xfId="5" applyFont="1" applyFill="1" applyBorder="1" applyAlignment="1">
      <alignment horizontal="center"/>
    </xf>
    <xf numFmtId="0" fontId="1" fillId="5" borderId="14" xfId="5" applyFont="1" applyFill="1" applyBorder="1"/>
    <xf numFmtId="0" fontId="1" fillId="5" borderId="82" xfId="5" applyFont="1" applyFill="1" applyBorder="1" applyAlignment="1">
      <alignment horizontal="center"/>
    </xf>
    <xf numFmtId="0" fontId="1" fillId="5" borderId="109" xfId="5" applyFont="1" applyFill="1" applyBorder="1" applyAlignment="1">
      <alignment horizontal="center"/>
    </xf>
    <xf numFmtId="0" fontId="1" fillId="5" borderId="81" xfId="5" applyFont="1" applyFill="1" applyBorder="1" applyAlignment="1">
      <alignment horizontal="center"/>
    </xf>
    <xf numFmtId="0" fontId="1" fillId="5" borderId="110" xfId="5" applyFont="1" applyFill="1" applyBorder="1" applyAlignment="1">
      <alignment horizontal="center"/>
    </xf>
    <xf numFmtId="0" fontId="15" fillId="0" borderId="14" xfId="5" applyFont="1" applyBorder="1" applyAlignment="1">
      <alignment horizontal="center"/>
    </xf>
    <xf numFmtId="0" fontId="1" fillId="5" borderId="14" xfId="5" applyFont="1" applyFill="1" applyBorder="1" applyAlignment="1">
      <alignment horizontal="center" shrinkToFit="1"/>
    </xf>
    <xf numFmtId="0" fontId="1" fillId="5" borderId="111" xfId="5" applyFont="1" applyFill="1" applyBorder="1" applyAlignment="1">
      <alignment horizontal="center"/>
    </xf>
    <xf numFmtId="0" fontId="1" fillId="5" borderId="112" xfId="5" applyFont="1" applyFill="1" applyBorder="1" applyAlignment="1">
      <alignment horizontal="center"/>
    </xf>
    <xf numFmtId="0" fontId="1" fillId="5" borderId="113" xfId="5" applyFont="1" applyFill="1" applyBorder="1" applyAlignment="1">
      <alignment horizontal="center"/>
    </xf>
    <xf numFmtId="0" fontId="1" fillId="5" borderId="114" xfId="5" applyFont="1" applyFill="1" applyBorder="1" applyAlignment="1">
      <alignment horizontal="center"/>
    </xf>
    <xf numFmtId="0" fontId="1" fillId="5" borderId="115" xfId="5" applyFont="1" applyFill="1" applyBorder="1" applyAlignment="1">
      <alignment horizontal="center"/>
    </xf>
    <xf numFmtId="0" fontId="15" fillId="6" borderId="117" xfId="1" applyFont="1" applyFill="1" applyBorder="1" applyAlignment="1">
      <alignment horizontal="center" vertical="center"/>
    </xf>
    <xf numFmtId="0" fontId="1" fillId="5" borderId="14" xfId="5" applyFont="1" applyFill="1" applyBorder="1" applyAlignment="1">
      <alignment horizontal="center"/>
    </xf>
    <xf numFmtId="0" fontId="1" fillId="5" borderId="4" xfId="5" applyFont="1" applyFill="1" applyBorder="1" applyAlignment="1">
      <alignment horizontal="center"/>
    </xf>
    <xf numFmtId="0" fontId="1" fillId="5" borderId="5" xfId="5" applyFont="1" applyFill="1" applyBorder="1" applyAlignment="1">
      <alignment horizontal="center"/>
    </xf>
    <xf numFmtId="0" fontId="14" fillId="5" borderId="14" xfId="1" applyFont="1" applyFill="1" applyBorder="1" applyAlignment="1">
      <alignment horizontal="center" vertical="distributed" wrapText="1"/>
    </xf>
    <xf numFmtId="0" fontId="1" fillId="3" borderId="77" xfId="5" applyFont="1" applyFill="1" applyBorder="1" applyAlignment="1">
      <alignment horizontal="center"/>
    </xf>
    <xf numFmtId="0" fontId="1" fillId="3" borderId="120" xfId="5" applyFont="1" applyFill="1" applyBorder="1" applyAlignment="1">
      <alignment horizontal="center"/>
    </xf>
    <xf numFmtId="0" fontId="14" fillId="0" borderId="95" xfId="6" applyFont="1" applyBorder="1">
      <alignment vertical="center"/>
    </xf>
    <xf numFmtId="0" fontId="1" fillId="0" borderId="13" xfId="5" applyBorder="1" applyAlignment="1">
      <alignment horizontal="center"/>
    </xf>
    <xf numFmtId="0" fontId="1" fillId="0" borderId="85" xfId="5" applyFont="1" applyBorder="1" applyAlignment="1">
      <alignment horizontal="center" shrinkToFit="1"/>
    </xf>
    <xf numFmtId="0" fontId="1" fillId="0" borderId="82" xfId="5" applyFont="1" applyBorder="1" applyAlignment="1">
      <alignment horizontal="center"/>
    </xf>
    <xf numFmtId="0" fontId="1" fillId="0" borderId="109" xfId="5" applyFont="1" applyBorder="1" applyAlignment="1">
      <alignment horizontal="center"/>
    </xf>
    <xf numFmtId="0" fontId="1" fillId="0" borderId="81" xfId="5" applyFont="1" applyBorder="1" applyAlignment="1">
      <alignment horizontal="center"/>
    </xf>
    <xf numFmtId="0" fontId="14" fillId="0" borderId="85" xfId="1" applyFont="1" applyBorder="1" applyAlignment="1">
      <alignment horizontal="center" vertical="distributed"/>
    </xf>
    <xf numFmtId="0" fontId="15" fillId="6" borderId="121" xfId="1" applyFont="1" applyFill="1" applyBorder="1" applyAlignment="1">
      <alignment horizontal="center" vertical="center"/>
    </xf>
    <xf numFmtId="0" fontId="1" fillId="4" borderId="85" xfId="5" applyFont="1" applyFill="1" applyBorder="1" applyAlignment="1">
      <alignment horizontal="center"/>
    </xf>
    <xf numFmtId="0" fontId="1" fillId="2" borderId="14" xfId="5" applyFont="1" applyFill="1" applyBorder="1"/>
    <xf numFmtId="0" fontId="1" fillId="4" borderId="82" xfId="5" applyFont="1" applyFill="1" applyBorder="1" applyAlignment="1">
      <alignment horizontal="center"/>
    </xf>
    <xf numFmtId="0" fontId="1" fillId="4" borderId="109" xfId="5" applyFont="1" applyFill="1" applyBorder="1" applyAlignment="1">
      <alignment horizontal="center"/>
    </xf>
    <xf numFmtId="0" fontId="1" fillId="4" borderId="110" xfId="5" applyFont="1" applyFill="1" applyBorder="1" applyAlignment="1">
      <alignment horizontal="center"/>
    </xf>
    <xf numFmtId="0" fontId="1" fillId="0" borderId="121" xfId="5" applyBorder="1" applyAlignment="1">
      <alignment horizontal="center"/>
    </xf>
    <xf numFmtId="0" fontId="1" fillId="0" borderId="14" xfId="5" applyFont="1" applyBorder="1" applyAlignment="1">
      <alignment horizontal="center" shrinkToFit="1"/>
    </xf>
    <xf numFmtId="0" fontId="1" fillId="0" borderId="4" xfId="5" applyFont="1" applyBorder="1" applyAlignment="1">
      <alignment horizontal="center"/>
    </xf>
    <xf numFmtId="0" fontId="1" fillId="0" borderId="112" xfId="5" applyFont="1" applyBorder="1" applyAlignment="1">
      <alignment horizontal="center"/>
    </xf>
    <xf numFmtId="0" fontId="1" fillId="0" borderId="5" xfId="5" applyFont="1" applyBorder="1" applyAlignment="1">
      <alignment horizontal="center"/>
    </xf>
    <xf numFmtId="0" fontId="0" fillId="0" borderId="4" xfId="5" applyFont="1" applyBorder="1" applyAlignment="1">
      <alignment horizontal="center"/>
    </xf>
    <xf numFmtId="0" fontId="0" fillId="0" borderId="112" xfId="5" applyFont="1" applyBorder="1" applyAlignment="1">
      <alignment horizontal="center"/>
    </xf>
    <xf numFmtId="0" fontId="1" fillId="0" borderId="115" xfId="5" applyFont="1" applyBorder="1" applyAlignment="1">
      <alignment horizontal="center"/>
    </xf>
    <xf numFmtId="0" fontId="5" fillId="2" borderId="14" xfId="5" applyFont="1" applyFill="1" applyBorder="1"/>
    <xf numFmtId="0" fontId="0" fillId="0" borderId="14" xfId="5" applyFont="1" applyBorder="1" applyAlignment="1">
      <alignment horizontal="center" shrinkToFit="1"/>
    </xf>
    <xf numFmtId="0" fontId="1" fillId="0" borderId="15" xfId="5" applyFont="1" applyBorder="1" applyAlignment="1">
      <alignment horizontal="center"/>
    </xf>
    <xf numFmtId="0" fontId="1" fillId="2" borderId="15" xfId="5" applyFont="1" applyFill="1" applyBorder="1"/>
    <xf numFmtId="0" fontId="1" fillId="0" borderId="6" xfId="5" applyFont="1" applyBorder="1" applyAlignment="1">
      <alignment horizontal="center"/>
    </xf>
    <xf numFmtId="0" fontId="1" fillId="0" borderId="122" xfId="5" applyFont="1" applyBorder="1" applyAlignment="1">
      <alignment horizontal="center"/>
    </xf>
    <xf numFmtId="0" fontId="14" fillId="0" borderId="15" xfId="1" applyFont="1" applyBorder="1" applyAlignment="1">
      <alignment horizontal="center" vertical="distributed" wrapText="1"/>
    </xf>
    <xf numFmtId="0" fontId="20" fillId="2" borderId="14" xfId="5" applyFont="1" applyFill="1" applyBorder="1" applyAlignment="1">
      <alignment horizontal="center"/>
    </xf>
    <xf numFmtId="0" fontId="1" fillId="0" borderId="8" xfId="5" applyFont="1" applyBorder="1" applyAlignment="1">
      <alignment horizontal="center"/>
    </xf>
    <xf numFmtId="20" fontId="1" fillId="0" borderId="6" xfId="5" applyNumberFormat="1" applyFont="1" applyBorder="1" applyAlignment="1">
      <alignment horizontal="center"/>
    </xf>
    <xf numFmtId="0" fontId="1" fillId="11" borderId="4" xfId="5" applyFont="1" applyFill="1" applyBorder="1" applyAlignment="1">
      <alignment horizontal="center"/>
    </xf>
    <xf numFmtId="0" fontId="1" fillId="11" borderId="112" xfId="5" applyFont="1" applyFill="1" applyBorder="1" applyAlignment="1">
      <alignment horizontal="center"/>
    </xf>
    <xf numFmtId="0" fontId="1" fillId="11" borderId="115" xfId="5" applyFont="1" applyFill="1" applyBorder="1" applyAlignment="1">
      <alignment horizontal="center"/>
    </xf>
    <xf numFmtId="0" fontId="1" fillId="3" borderId="124" xfId="5" applyFont="1" applyFill="1" applyBorder="1" applyAlignment="1">
      <alignment horizontal="center"/>
    </xf>
    <xf numFmtId="0" fontId="1" fillId="0" borderId="110" xfId="5" applyFont="1" applyBorder="1" applyAlignment="1">
      <alignment horizontal="center"/>
    </xf>
    <xf numFmtId="0" fontId="0" fillId="4" borderId="81" xfId="5" applyFont="1" applyFill="1" applyBorder="1" applyAlignment="1">
      <alignment horizontal="center"/>
    </xf>
    <xf numFmtId="20" fontId="0" fillId="0" borderId="123" xfId="5" applyNumberFormat="1" applyFont="1" applyBorder="1" applyAlignment="1">
      <alignment horizontal="center"/>
    </xf>
    <xf numFmtId="0" fontId="14" fillId="0" borderId="0" xfId="5" applyFont="1" applyAlignment="1">
      <alignment horizontal="distributed" vertical="center"/>
    </xf>
    <xf numFmtId="0" fontId="14" fillId="0" borderId="9" xfId="5" applyFont="1" applyBorder="1" applyAlignment="1">
      <alignment horizontal="distributed" vertical="center"/>
    </xf>
    <xf numFmtId="0" fontId="14" fillId="0" borderId="11" xfId="5" applyFont="1" applyBorder="1" applyAlignment="1">
      <alignment horizontal="distributed" vertical="center"/>
    </xf>
    <xf numFmtId="0" fontId="14" fillId="0" borderId="9" xfId="5" applyFont="1" applyBorder="1" applyAlignment="1">
      <alignment horizontal="distributed" vertical="center" wrapText="1"/>
    </xf>
    <xf numFmtId="20" fontId="20" fillId="0" borderId="0" xfId="5" applyNumberFormat="1" applyFont="1" applyAlignment="1">
      <alignment horizontal="left"/>
    </xf>
    <xf numFmtId="0" fontId="20" fillId="0" borderId="0" xfId="5" applyFont="1"/>
    <xf numFmtId="20" fontId="20" fillId="0" borderId="0" xfId="5" applyNumberFormat="1" applyFont="1"/>
    <xf numFmtId="20" fontId="1" fillId="0" borderId="0" xfId="5" applyNumberFormat="1"/>
    <xf numFmtId="0" fontId="1" fillId="0" borderId="38" xfId="5" applyNumberFormat="1" applyBorder="1" applyAlignment="1"/>
    <xf numFmtId="0" fontId="16" fillId="2" borderId="0" xfId="4" applyFont="1" applyFill="1" applyBorder="1" applyAlignment="1" applyProtection="1">
      <alignment vertical="center"/>
      <protection locked="0"/>
    </xf>
    <xf numFmtId="0" fontId="24" fillId="0" borderId="23" xfId="7" applyFont="1" applyFill="1" applyBorder="1" applyAlignment="1">
      <alignment horizontal="center" vertical="center"/>
    </xf>
    <xf numFmtId="0" fontId="24" fillId="0" borderId="12" xfId="7" applyFont="1" applyFill="1" applyBorder="1" applyAlignment="1">
      <alignment horizontal="center" vertical="center"/>
    </xf>
    <xf numFmtId="0" fontId="24" fillId="0" borderId="29" xfId="7" applyFont="1" applyFill="1" applyBorder="1" applyAlignment="1">
      <alignment horizontal="center" vertical="center"/>
    </xf>
    <xf numFmtId="0" fontId="24" fillId="0" borderId="8" xfId="7" applyFont="1" applyFill="1" applyBorder="1" applyAlignment="1">
      <alignment horizontal="center" vertical="center"/>
    </xf>
    <xf numFmtId="0" fontId="26" fillId="0" borderId="100" xfId="1" applyFont="1" applyFill="1" applyBorder="1" applyAlignment="1">
      <alignment horizontal="center" vertical="center"/>
    </xf>
    <xf numFmtId="0" fontId="26" fillId="0" borderId="101" xfId="1" applyFont="1" applyFill="1" applyBorder="1" applyAlignment="1">
      <alignment horizontal="center" vertical="center"/>
    </xf>
    <xf numFmtId="0" fontId="26" fillId="0" borderId="144" xfId="1" applyFont="1" applyFill="1" applyBorder="1" applyAlignment="1">
      <alignment horizontal="center" vertical="center"/>
    </xf>
    <xf numFmtId="49" fontId="1" fillId="0" borderId="11" xfId="5" applyNumberFormat="1" applyFont="1" applyBorder="1" applyAlignment="1">
      <alignment vertical="center" shrinkToFit="1"/>
    </xf>
    <xf numFmtId="0" fontId="4" fillId="0" borderId="0" xfId="4" applyFill="1" applyBorder="1" applyAlignment="1" applyProtection="1">
      <alignment vertical="center"/>
      <protection locked="0"/>
    </xf>
    <xf numFmtId="0" fontId="4" fillId="0" borderId="0" xfId="4" applyFill="1" applyBorder="1" applyAlignment="1" applyProtection="1">
      <alignment vertical="center"/>
    </xf>
    <xf numFmtId="0" fontId="4" fillId="0" borderId="0" xfId="4" applyFill="1" applyBorder="1" applyAlignment="1">
      <alignment vertical="center"/>
    </xf>
    <xf numFmtId="0" fontId="6" fillId="0" borderId="0" xfId="4" applyFont="1" applyFill="1" applyBorder="1" applyAlignment="1">
      <alignment vertical="center" textRotation="255" wrapText="1"/>
    </xf>
    <xf numFmtId="0" fontId="6" fillId="0" borderId="0" xfId="4" applyFont="1" applyFill="1" applyBorder="1" applyAlignment="1">
      <alignment vertical="center" textRotation="255"/>
    </xf>
    <xf numFmtId="0" fontId="1" fillId="0" borderId="0" xfId="1" applyFill="1" applyBorder="1" applyAlignment="1"/>
    <xf numFmtId="0" fontId="1" fillId="0" borderId="0" xfId="1" applyFill="1" applyBorder="1">
      <alignment vertical="center"/>
    </xf>
    <xf numFmtId="0" fontId="10" fillId="0" borderId="0" xfId="1" applyFont="1" applyFill="1" applyBorder="1" applyAlignment="1">
      <alignment vertical="top" wrapText="1"/>
    </xf>
    <xf numFmtId="0" fontId="1" fillId="2" borderId="15" xfId="5" applyFont="1" applyFill="1" applyBorder="1" applyAlignment="1">
      <alignment horizontal="center" shrinkToFit="1"/>
    </xf>
    <xf numFmtId="0" fontId="1" fillId="2" borderId="14" xfId="5" applyFont="1" applyFill="1" applyBorder="1" applyAlignment="1">
      <alignment horizontal="center" shrinkToFit="1"/>
    </xf>
    <xf numFmtId="49" fontId="1" fillId="0" borderId="11" xfId="5" applyNumberFormat="1" applyFont="1" applyBorder="1" applyAlignment="1">
      <alignment horizontal="center" vertical="center" shrinkToFit="1"/>
    </xf>
    <xf numFmtId="0" fontId="34" fillId="0" borderId="0" xfId="8" applyFont="1" applyAlignment="1">
      <alignment vertical="center"/>
    </xf>
    <xf numFmtId="178" fontId="23" fillId="2" borderId="70" xfId="4" applyNumberFormat="1" applyFont="1" applyFill="1" applyBorder="1" applyAlignment="1" applyProtection="1">
      <alignment vertical="center"/>
    </xf>
    <xf numFmtId="178" fontId="23" fillId="2" borderId="119" xfId="4" applyNumberFormat="1" applyFont="1" applyFill="1" applyBorder="1" applyAlignment="1" applyProtection="1">
      <alignment horizontal="center" vertical="center" shrinkToFit="1"/>
    </xf>
    <xf numFmtId="0" fontId="14" fillId="0" borderId="12" xfId="5" applyFont="1" applyBorder="1" applyAlignment="1">
      <alignment horizontal="center" vertical="center"/>
    </xf>
    <xf numFmtId="0" fontId="14" fillId="0" borderId="9" xfId="1" applyFont="1" applyBorder="1" applyAlignment="1">
      <alignment horizontal="distributed" vertical="center" wrapText="1"/>
    </xf>
    <xf numFmtId="0" fontId="24" fillId="0" borderId="0" xfId="7" applyFont="1" applyFill="1" applyBorder="1" applyAlignment="1">
      <alignment horizontal="center" vertical="center"/>
    </xf>
    <xf numFmtId="0" fontId="14" fillId="0" borderId="9" xfId="5" applyFont="1" applyFill="1" applyBorder="1" applyAlignment="1">
      <alignment horizontal="center" vertical="center" shrinkToFit="1"/>
    </xf>
    <xf numFmtId="0" fontId="14" fillId="0" borderId="126" xfId="5" applyFont="1" applyFill="1" applyBorder="1" applyAlignment="1">
      <alignment horizontal="distributed" vertical="center"/>
    </xf>
    <xf numFmtId="0" fontId="14" fillId="0" borderId="125" xfId="5" applyFont="1" applyFill="1" applyBorder="1" applyAlignment="1">
      <alignment horizontal="distributed" vertical="center"/>
    </xf>
    <xf numFmtId="0" fontId="14" fillId="0" borderId="10" xfId="5" applyFont="1" applyFill="1" applyBorder="1" applyAlignment="1">
      <alignment horizontal="distributed" vertical="center"/>
    </xf>
    <xf numFmtId="0" fontId="14" fillId="0" borderId="12" xfId="5" applyFont="1" applyFill="1" applyBorder="1" applyAlignment="1">
      <alignment horizontal="distributed" vertical="center"/>
    </xf>
    <xf numFmtId="0" fontId="14" fillId="0" borderId="11" xfId="5" applyFont="1" applyFill="1" applyBorder="1" applyAlignment="1">
      <alignment horizontal="distributed" vertical="center"/>
    </xf>
    <xf numFmtId="0" fontId="0" fillId="0" borderId="123" xfId="5" applyFont="1" applyBorder="1" applyAlignment="1">
      <alignment horizontal="center"/>
    </xf>
    <xf numFmtId="0" fontId="1" fillId="0" borderId="0" xfId="5" applyFont="1" applyBorder="1" applyAlignment="1">
      <alignment horizontal="center"/>
    </xf>
    <xf numFmtId="0" fontId="1" fillId="0" borderId="154" xfId="5" applyFont="1" applyBorder="1" applyAlignment="1">
      <alignment horizontal="center"/>
    </xf>
    <xf numFmtId="0" fontId="20" fillId="2" borderId="4" xfId="5" applyFont="1" applyFill="1" applyBorder="1" applyAlignment="1">
      <alignment horizontal="center"/>
    </xf>
    <xf numFmtId="0" fontId="14" fillId="0" borderId="76" xfId="1" applyFont="1" applyFill="1" applyBorder="1" applyAlignment="1">
      <alignment horizontal="center" vertical="distributed"/>
    </xf>
    <xf numFmtId="178" fontId="20" fillId="0" borderId="95" xfId="5" applyNumberFormat="1" applyFont="1" applyFill="1" applyBorder="1" applyAlignment="1">
      <alignment horizontal="center" vertical="center"/>
    </xf>
    <xf numFmtId="0" fontId="1" fillId="3" borderId="155" xfId="5" applyFont="1" applyFill="1" applyBorder="1" applyAlignment="1">
      <alignment horizontal="center"/>
    </xf>
    <xf numFmtId="0" fontId="1" fillId="5" borderId="0" xfId="5" applyFont="1" applyFill="1" applyBorder="1" applyAlignment="1">
      <alignment horizontal="center"/>
    </xf>
    <xf numFmtId="0" fontId="1" fillId="5" borderId="156" xfId="5" applyFont="1" applyFill="1" applyBorder="1" applyAlignment="1">
      <alignment horizontal="center"/>
    </xf>
    <xf numFmtId="176" fontId="14" fillId="10" borderId="88" xfId="1" applyNumberFormat="1" applyFont="1" applyFill="1" applyBorder="1" applyAlignment="1">
      <alignment horizontal="center" vertical="center" wrapText="1"/>
    </xf>
    <xf numFmtId="176" fontId="14" fillId="10" borderId="85" xfId="1" applyNumberFormat="1" applyFont="1" applyFill="1" applyBorder="1" applyAlignment="1">
      <alignment horizontal="center" vertical="center" wrapText="1"/>
    </xf>
    <xf numFmtId="0" fontId="14" fillId="5" borderId="3" xfId="1" applyFont="1" applyFill="1" applyBorder="1" applyAlignment="1">
      <alignment horizontal="center" vertical="center"/>
    </xf>
    <xf numFmtId="0" fontId="26" fillId="0" borderId="148" xfId="1" applyFont="1" applyFill="1" applyBorder="1" applyAlignment="1">
      <alignment horizontal="center" vertical="center"/>
    </xf>
    <xf numFmtId="0" fontId="24" fillId="0" borderId="9" xfId="7" applyFont="1" applyFill="1" applyBorder="1" applyAlignment="1">
      <alignment horizontal="center" vertical="center"/>
    </xf>
    <xf numFmtId="176" fontId="14" fillId="2" borderId="3" xfId="1" applyNumberFormat="1" applyFont="1" applyFill="1" applyBorder="1" applyAlignment="1">
      <alignment horizontal="center" vertical="center" wrapText="1"/>
    </xf>
    <xf numFmtId="0" fontId="14" fillId="5" borderId="133" xfId="1" applyFont="1" applyFill="1" applyBorder="1" applyAlignment="1">
      <alignment horizontal="center" vertical="center"/>
    </xf>
    <xf numFmtId="0" fontId="14" fillId="2" borderId="160" xfId="1" applyFont="1" applyFill="1" applyBorder="1" applyAlignment="1">
      <alignment horizontal="center" vertical="center"/>
    </xf>
    <xf numFmtId="176" fontId="14" fillId="2" borderId="160" xfId="1" applyNumberFormat="1" applyFont="1" applyFill="1" applyBorder="1" applyAlignment="1">
      <alignment vertical="center" wrapText="1"/>
    </xf>
    <xf numFmtId="176" fontId="14" fillId="2" borderId="102" xfId="1" applyNumberFormat="1" applyFont="1" applyFill="1" applyBorder="1" applyAlignment="1">
      <alignment vertical="center" wrapText="1"/>
    </xf>
    <xf numFmtId="176" fontId="14" fillId="2" borderId="165" xfId="1" applyNumberFormat="1" applyFont="1" applyFill="1" applyBorder="1" applyAlignment="1">
      <alignment horizontal="center" vertical="center"/>
    </xf>
    <xf numFmtId="176" fontId="14" fillId="2" borderId="16" xfId="1" applyNumberFormat="1" applyFont="1" applyFill="1" applyBorder="1" applyAlignment="1">
      <alignment horizontal="center" vertical="center"/>
    </xf>
    <xf numFmtId="176" fontId="14" fillId="2" borderId="98" xfId="1" applyNumberFormat="1" applyFont="1" applyFill="1" applyBorder="1" applyAlignment="1">
      <alignment horizontal="center" vertical="center"/>
    </xf>
    <xf numFmtId="176" fontId="14" fillId="2" borderId="0" xfId="1" applyNumberFormat="1" applyFont="1" applyFill="1" applyBorder="1" applyAlignment="1">
      <alignment horizontal="center" vertical="center"/>
    </xf>
    <xf numFmtId="176" fontId="14" fillId="2" borderId="161" xfId="1" applyNumberFormat="1" applyFont="1" applyFill="1" applyBorder="1" applyAlignment="1">
      <alignment vertical="center" shrinkToFit="1"/>
    </xf>
    <xf numFmtId="176" fontId="14" fillId="2" borderId="165" xfId="1" applyNumberFormat="1" applyFont="1" applyFill="1" applyBorder="1" applyAlignment="1">
      <alignment vertical="center" shrinkToFit="1"/>
    </xf>
    <xf numFmtId="0" fontId="14" fillId="2" borderId="165" xfId="1" applyFont="1" applyFill="1" applyBorder="1" applyAlignment="1">
      <alignment horizontal="center" vertical="center" shrinkToFit="1"/>
    </xf>
    <xf numFmtId="177" fontId="14" fillId="2" borderId="165" xfId="1" applyNumberFormat="1" applyFont="1" applyFill="1" applyBorder="1" applyAlignment="1">
      <alignment horizontal="left" vertical="center" shrinkToFit="1"/>
    </xf>
    <xf numFmtId="176" fontId="14" fillId="2" borderId="97" xfId="1" applyNumberFormat="1" applyFont="1" applyFill="1" applyBorder="1" applyAlignment="1">
      <alignment vertical="center" shrinkToFit="1"/>
    </xf>
    <xf numFmtId="176" fontId="14" fillId="2" borderId="75" xfId="1" applyNumberFormat="1" applyFont="1" applyFill="1" applyBorder="1" applyAlignment="1">
      <alignment vertical="center" shrinkToFit="1"/>
    </xf>
    <xf numFmtId="0" fontId="14" fillId="2" borderId="75" xfId="1" applyFont="1" applyFill="1" applyBorder="1" applyAlignment="1">
      <alignment horizontal="center" vertical="center" shrinkToFit="1"/>
    </xf>
    <xf numFmtId="177" fontId="14" fillId="2" borderId="75" xfId="1" applyNumberFormat="1" applyFont="1" applyFill="1" applyBorder="1" applyAlignment="1">
      <alignment horizontal="left" vertical="center" shrinkToFit="1"/>
    </xf>
    <xf numFmtId="176" fontId="14" fillId="2" borderId="170" xfId="1" applyNumberFormat="1" applyFont="1" applyFill="1" applyBorder="1" applyAlignment="1">
      <alignment vertical="center" shrinkToFit="1"/>
    </xf>
    <xf numFmtId="176" fontId="14" fillId="2" borderId="96" xfId="1" applyNumberFormat="1" applyFont="1" applyFill="1" applyBorder="1" applyAlignment="1">
      <alignment vertical="center" shrinkToFit="1"/>
    </xf>
    <xf numFmtId="0" fontId="14" fillId="2" borderId="16" xfId="1" applyFont="1" applyFill="1" applyBorder="1" applyAlignment="1">
      <alignment horizontal="center" vertical="center" shrinkToFit="1"/>
    </xf>
    <xf numFmtId="177" fontId="14" fillId="2" borderId="96" xfId="1" applyNumberFormat="1" applyFont="1" applyFill="1" applyBorder="1" applyAlignment="1">
      <alignment horizontal="left" vertical="center" shrinkToFit="1"/>
    </xf>
    <xf numFmtId="0" fontId="15" fillId="5" borderId="13" xfId="1" applyFont="1" applyFill="1" applyBorder="1" applyAlignment="1">
      <alignment horizontal="center" vertical="center" shrinkToFit="1"/>
    </xf>
    <xf numFmtId="0" fontId="7" fillId="2" borderId="0" xfId="4" applyFont="1" applyFill="1" applyBorder="1" applyAlignment="1">
      <alignment horizontal="right"/>
    </xf>
    <xf numFmtId="0" fontId="4" fillId="2" borderId="71" xfId="4" applyFont="1" applyFill="1" applyBorder="1" applyAlignment="1"/>
    <xf numFmtId="0" fontId="4" fillId="2" borderId="35" xfId="4" applyFill="1" applyBorder="1"/>
    <xf numFmtId="0" fontId="4" fillId="2" borderId="36" xfId="4" applyFont="1" applyFill="1" applyBorder="1"/>
    <xf numFmtId="0" fontId="7" fillId="2" borderId="49" xfId="4" applyFont="1" applyFill="1" applyBorder="1"/>
    <xf numFmtId="0" fontId="4" fillId="2" borderId="19" xfId="4" applyFill="1" applyBorder="1"/>
    <xf numFmtId="0" fontId="15" fillId="2" borderId="19" xfId="1" applyFont="1" applyFill="1" applyBorder="1" applyAlignment="1">
      <alignment vertical="center"/>
    </xf>
    <xf numFmtId="0" fontId="15" fillId="2" borderId="19" xfId="1" applyFont="1" applyFill="1" applyBorder="1" applyAlignment="1">
      <alignment horizontal="right" vertical="center"/>
    </xf>
    <xf numFmtId="0" fontId="0" fillId="0" borderId="9" xfId="0" applyBorder="1">
      <alignment vertical="center"/>
    </xf>
    <xf numFmtId="0" fontId="46" fillId="0" borderId="0" xfId="0" applyFont="1">
      <alignment vertical="center"/>
    </xf>
    <xf numFmtId="0" fontId="37" fillId="14" borderId="0" xfId="11" applyFont="1" applyFill="1" applyBorder="1" applyAlignment="1">
      <alignment vertical="center"/>
    </xf>
    <xf numFmtId="0" fontId="32" fillId="14" borderId="0" xfId="11" applyFont="1" applyFill="1" applyBorder="1" applyAlignment="1">
      <alignment vertical="center"/>
    </xf>
    <xf numFmtId="0" fontId="30" fillId="14" borderId="0" xfId="11" applyFont="1" applyFill="1" applyBorder="1" applyAlignment="1">
      <alignment vertical="center"/>
    </xf>
    <xf numFmtId="0" fontId="37" fillId="14" borderId="0" xfId="11" applyFont="1" applyFill="1" applyBorder="1" applyAlignment="1">
      <alignment vertical="center" wrapText="1"/>
    </xf>
    <xf numFmtId="0" fontId="37" fillId="0" borderId="0" xfId="11" applyFont="1" applyFill="1" applyBorder="1" applyAlignment="1">
      <alignmen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48" fillId="0" borderId="0" xfId="0" applyFont="1" applyAlignment="1">
      <alignment vertical="center" wrapText="1"/>
    </xf>
    <xf numFmtId="0" fontId="34" fillId="0" borderId="0" xfId="8" applyFont="1" applyBorder="1" applyAlignment="1">
      <alignment vertical="center"/>
    </xf>
    <xf numFmtId="0" fontId="36" fillId="0" borderId="0" xfId="8" applyFont="1" applyBorder="1" applyAlignment="1">
      <alignment vertical="center"/>
    </xf>
    <xf numFmtId="0" fontId="34" fillId="0" borderId="0" xfId="8" applyFont="1" applyFill="1" applyBorder="1" applyAlignment="1">
      <alignment vertical="center" shrinkToFit="1"/>
    </xf>
    <xf numFmtId="0" fontId="36" fillId="0" borderId="0" xfId="8" applyFont="1" applyFill="1" applyBorder="1" applyAlignment="1">
      <alignment vertical="center"/>
    </xf>
    <xf numFmtId="0" fontId="34" fillId="0" borderId="0" xfId="8" applyFont="1" applyFill="1" applyAlignment="1">
      <alignment vertical="center"/>
    </xf>
    <xf numFmtId="0" fontId="49" fillId="0" borderId="0" xfId="8" applyFont="1" applyFill="1" applyBorder="1" applyAlignment="1">
      <alignment vertical="top" wrapText="1"/>
    </xf>
    <xf numFmtId="0" fontId="34" fillId="0" borderId="0" xfId="8" applyFont="1" applyFill="1" applyBorder="1" applyAlignment="1">
      <alignment horizontal="center" vertical="center" wrapText="1"/>
    </xf>
    <xf numFmtId="0" fontId="49" fillId="13" borderId="0" xfId="8" applyFont="1" applyFill="1" applyBorder="1" applyAlignment="1">
      <alignment vertical="top" wrapText="1"/>
    </xf>
    <xf numFmtId="0" fontId="34" fillId="0" borderId="0" xfId="8" applyFont="1" applyFill="1" applyBorder="1" applyAlignment="1">
      <alignment vertical="top"/>
    </xf>
    <xf numFmtId="0" fontId="34" fillId="0" borderId="0" xfId="8" applyFont="1" applyBorder="1" applyAlignment="1">
      <alignment vertical="top"/>
    </xf>
    <xf numFmtId="0" fontId="49" fillId="0" borderId="0" xfId="8" applyFont="1" applyFill="1" applyBorder="1" applyAlignment="1">
      <alignment vertical="center" wrapText="1"/>
    </xf>
    <xf numFmtId="0" fontId="34" fillId="0" borderId="0" xfId="8" applyFont="1" applyBorder="1" applyAlignment="1">
      <alignment vertical="center" textRotation="255"/>
    </xf>
    <xf numFmtId="0" fontId="49" fillId="0" borderId="0" xfId="8" applyFont="1" applyBorder="1" applyAlignment="1">
      <alignment horizontal="center" vertical="center" wrapText="1"/>
    </xf>
    <xf numFmtId="0" fontId="50" fillId="0" borderId="0" xfId="8" applyFont="1" applyBorder="1" applyAlignment="1">
      <alignment horizontal="center" vertical="center" wrapText="1"/>
    </xf>
    <xf numFmtId="0" fontId="50" fillId="0" borderId="0" xfId="8" applyFont="1" applyBorder="1" applyAlignment="1">
      <alignment vertical="center" wrapText="1"/>
    </xf>
    <xf numFmtId="0" fontId="50" fillId="0" borderId="35" xfId="8" applyFont="1" applyBorder="1" applyAlignment="1">
      <alignment vertical="center" wrapText="1"/>
    </xf>
    <xf numFmtId="0" fontId="51" fillId="0" borderId="0" xfId="0" applyFont="1">
      <alignment vertical="center"/>
    </xf>
    <xf numFmtId="0" fontId="44" fillId="0" borderId="0" xfId="0" applyFont="1">
      <alignment vertical="center"/>
    </xf>
    <xf numFmtId="0" fontId="53" fillId="0" borderId="0" xfId="0" applyFont="1" applyBorder="1" applyAlignment="1">
      <alignment vertical="center"/>
    </xf>
    <xf numFmtId="0" fontId="53" fillId="0" borderId="0" xfId="0" applyFont="1" applyBorder="1" applyAlignment="1">
      <alignment horizontal="center" vertical="center"/>
    </xf>
    <xf numFmtId="0" fontId="45" fillId="0" borderId="0" xfId="0" applyFont="1">
      <alignment vertical="center"/>
    </xf>
    <xf numFmtId="0" fontId="47" fillId="15" borderId="42" xfId="11" applyFont="1" applyFill="1" applyBorder="1" applyAlignment="1">
      <alignment horizontal="center" vertical="center"/>
    </xf>
    <xf numFmtId="0" fontId="47" fillId="15" borderId="6" xfId="11" applyFont="1" applyFill="1" applyBorder="1" applyAlignment="1">
      <alignment horizontal="center" vertical="center"/>
    </xf>
    <xf numFmtId="0" fontId="47" fillId="15" borderId="15" xfId="11" applyFont="1" applyFill="1" applyBorder="1" applyAlignment="1">
      <alignment horizontal="center" vertical="center"/>
    </xf>
    <xf numFmtId="0" fontId="47" fillId="15" borderId="141" xfId="11" applyFont="1" applyFill="1" applyBorder="1" applyAlignment="1">
      <alignment horizontal="center" vertical="center" shrinkToFit="1"/>
    </xf>
    <xf numFmtId="0" fontId="57" fillId="15" borderId="10" xfId="0" applyFont="1" applyFill="1" applyBorder="1" applyAlignment="1">
      <alignment horizontal="center" vertical="center"/>
    </xf>
    <xf numFmtId="0" fontId="57" fillId="15" borderId="9" xfId="0" applyFont="1" applyFill="1" applyBorder="1" applyAlignment="1">
      <alignment horizontal="center" vertical="center"/>
    </xf>
    <xf numFmtId="0" fontId="57" fillId="0" borderId="39" xfId="0" applyFont="1" applyBorder="1">
      <alignment vertical="center"/>
    </xf>
    <xf numFmtId="181" fontId="57" fillId="10" borderId="38" xfId="0" applyNumberFormat="1" applyFont="1" applyFill="1" applyBorder="1" applyAlignment="1" applyProtection="1">
      <alignment horizontal="center" vertical="center" shrinkToFit="1"/>
    </xf>
    <xf numFmtId="0" fontId="55" fillId="0" borderId="38" xfId="0" applyFont="1" applyBorder="1" applyAlignment="1">
      <alignment vertical="center" textRotation="255" wrapText="1"/>
    </xf>
    <xf numFmtId="0" fontId="55" fillId="0" borderId="38" xfId="0" applyFont="1" applyBorder="1" applyAlignment="1" applyProtection="1">
      <alignment vertical="center" textRotation="255" wrapText="1"/>
    </xf>
    <xf numFmtId="0" fontId="57" fillId="0" borderId="36" xfId="0" applyFont="1" applyBorder="1">
      <alignment vertical="center"/>
    </xf>
    <xf numFmtId="0" fontId="57" fillId="0" borderId="0" xfId="0" applyFont="1" applyBorder="1" applyAlignment="1" applyProtection="1">
      <alignment horizontal="center" vertical="center"/>
    </xf>
    <xf numFmtId="0" fontId="57" fillId="0" borderId="26" xfId="0" applyFont="1" applyBorder="1" applyAlignment="1" applyProtection="1">
      <alignment horizontal="center" vertical="center"/>
    </xf>
    <xf numFmtId="0" fontId="57" fillId="0" borderId="19" xfId="0" applyFont="1" applyBorder="1" applyAlignment="1" applyProtection="1">
      <alignment horizontal="center" vertical="center"/>
    </xf>
    <xf numFmtId="0" fontId="57" fillId="15" borderId="21" xfId="0" applyFont="1" applyFill="1" applyBorder="1" applyAlignment="1">
      <alignment horizontal="center" vertical="center"/>
    </xf>
    <xf numFmtId="0" fontId="57" fillId="0" borderId="0" xfId="0" applyFont="1" applyFill="1" applyBorder="1" applyAlignment="1" applyProtection="1">
      <alignment horizontal="center" vertical="center"/>
      <protection locked="0"/>
    </xf>
    <xf numFmtId="0" fontId="59" fillId="0" borderId="0" xfId="0" applyFont="1" applyFill="1" applyBorder="1">
      <alignment vertical="center"/>
    </xf>
    <xf numFmtId="0" fontId="59" fillId="0" borderId="0" xfId="0" applyFont="1" applyFill="1" applyBorder="1" applyAlignment="1">
      <alignment horizontal="center" vertical="center"/>
    </xf>
    <xf numFmtId="0" fontId="58" fillId="0" borderId="70" xfId="0" applyFont="1" applyBorder="1" applyAlignment="1">
      <alignment vertical="center"/>
    </xf>
    <xf numFmtId="0" fontId="38" fillId="0" borderId="0" xfId="11" applyFont="1" applyFill="1" applyBorder="1" applyAlignment="1">
      <alignment horizontal="center" vertical="center" wrapText="1"/>
    </xf>
    <xf numFmtId="0" fontId="59" fillId="0" borderId="0" xfId="0" applyFont="1">
      <alignment vertical="center"/>
    </xf>
    <xf numFmtId="0" fontId="57" fillId="0" borderId="0" xfId="0" applyFont="1" applyFill="1" applyBorder="1" applyAlignment="1">
      <alignment horizontal="center" vertical="center"/>
    </xf>
    <xf numFmtId="0" fontId="48" fillId="0" borderId="0" xfId="0" applyFont="1" applyFill="1" applyBorder="1">
      <alignment vertical="center"/>
    </xf>
    <xf numFmtId="0" fontId="57" fillId="0" borderId="0" xfId="0" applyFont="1" applyBorder="1">
      <alignment vertical="center"/>
    </xf>
    <xf numFmtId="0" fontId="57" fillId="0" borderId="0" xfId="0" applyFont="1" applyBorder="1" applyAlignment="1">
      <alignment horizontal="center" vertical="center"/>
    </xf>
    <xf numFmtId="0" fontId="57" fillId="0" borderId="0" xfId="0" applyFont="1" applyBorder="1" applyAlignment="1">
      <alignment horizontal="center" vertical="center"/>
    </xf>
    <xf numFmtId="0" fontId="48" fillId="0" borderId="0" xfId="0" applyFont="1">
      <alignment vertical="center"/>
    </xf>
    <xf numFmtId="0" fontId="57" fillId="15" borderId="157" xfId="0" applyFont="1" applyFill="1" applyBorder="1" applyAlignment="1">
      <alignment horizontal="center" vertical="center"/>
    </xf>
    <xf numFmtId="0" fontId="57" fillId="15" borderId="14" xfId="0" applyFont="1" applyFill="1" applyBorder="1" applyAlignment="1">
      <alignment horizontal="center" vertical="center"/>
    </xf>
    <xf numFmtId="0" fontId="60" fillId="0" borderId="36" xfId="0" applyFont="1" applyBorder="1" applyAlignment="1">
      <alignment vertical="center"/>
    </xf>
    <xf numFmtId="0" fontId="59" fillId="0" borderId="0" xfId="0" applyFont="1" applyBorder="1">
      <alignment vertical="center"/>
    </xf>
    <xf numFmtId="0" fontId="61" fillId="0" borderId="182" xfId="0" applyFont="1" applyBorder="1" applyAlignment="1">
      <alignment horizontal="center" vertical="center"/>
    </xf>
    <xf numFmtId="0" fontId="55" fillId="0" borderId="181" xfId="0" applyFont="1" applyBorder="1" applyAlignment="1">
      <alignment horizontal="center" vertical="center"/>
    </xf>
    <xf numFmtId="0" fontId="55" fillId="0" borderId="135" xfId="0" applyFont="1" applyBorder="1" applyAlignment="1">
      <alignment horizontal="center" vertical="center" wrapText="1"/>
    </xf>
    <xf numFmtId="0" fontId="61" fillId="0" borderId="135" xfId="0" applyFont="1" applyBorder="1" applyAlignment="1">
      <alignment horizontal="center" vertical="center" wrapText="1"/>
    </xf>
    <xf numFmtId="0" fontId="61" fillId="0" borderId="136" xfId="0" applyFont="1" applyBorder="1" applyAlignment="1">
      <alignment horizontal="left" vertical="center" wrapText="1"/>
    </xf>
    <xf numFmtId="179" fontId="55" fillId="0" borderId="135" xfId="0" applyNumberFormat="1" applyFont="1" applyBorder="1" applyAlignment="1">
      <alignment horizontal="center" vertical="center"/>
    </xf>
    <xf numFmtId="0" fontId="55" fillId="15" borderId="180" xfId="0" applyFont="1" applyFill="1" applyBorder="1" applyAlignment="1">
      <alignment horizontal="center" vertical="center" wrapText="1"/>
    </xf>
    <xf numFmtId="0" fontId="61" fillId="0" borderId="45" xfId="0" applyFont="1" applyBorder="1" applyAlignment="1">
      <alignment horizontal="center" vertical="center"/>
    </xf>
    <xf numFmtId="0" fontId="57" fillId="0" borderId="9" xfId="0" applyFont="1" applyBorder="1" applyAlignment="1">
      <alignment horizontal="center" vertical="center"/>
    </xf>
    <xf numFmtId="0" fontId="62" fillId="0" borderId="9" xfId="0" applyFont="1" applyBorder="1" applyAlignment="1" applyProtection="1">
      <alignment horizontal="center" vertical="center"/>
      <protection locked="0"/>
    </xf>
    <xf numFmtId="0" fontId="57" fillId="0" borderId="9" xfId="0" applyFont="1" applyBorder="1" applyProtection="1">
      <alignment vertical="center"/>
      <protection locked="0"/>
    </xf>
    <xf numFmtId="0" fontId="62" fillId="0" borderId="9" xfId="0" applyFont="1" applyBorder="1" applyProtection="1">
      <alignment vertical="center"/>
      <protection locked="0"/>
    </xf>
    <xf numFmtId="0" fontId="49" fillId="0" borderId="0" xfId="8" applyNumberFormat="1" applyFont="1" applyBorder="1" applyAlignment="1">
      <alignment horizontal="center" vertical="center" wrapText="1"/>
    </xf>
    <xf numFmtId="0" fontId="52" fillId="0" borderId="0" xfId="0" applyFont="1" applyBorder="1" applyAlignment="1">
      <alignment horizontal="center" vertical="center" wrapText="1"/>
    </xf>
    <xf numFmtId="0" fontId="54" fillId="0" borderId="0" xfId="0" applyFont="1" applyBorder="1" applyAlignment="1">
      <alignment horizontal="center"/>
    </xf>
    <xf numFmtId="0" fontId="47" fillId="15" borderId="0" xfId="11" applyFont="1" applyFill="1" applyBorder="1" applyAlignment="1">
      <alignment horizontal="center" vertical="center" wrapText="1"/>
    </xf>
    <xf numFmtId="0" fontId="47" fillId="15" borderId="0" xfId="11" applyFont="1" applyFill="1" applyBorder="1" applyAlignment="1">
      <alignment horizontal="center" vertical="center" shrinkToFit="1"/>
    </xf>
    <xf numFmtId="0" fontId="57" fillId="15" borderId="0" xfId="0" applyFont="1" applyFill="1" applyBorder="1" applyAlignment="1">
      <alignment horizontal="center" vertical="center"/>
    </xf>
    <xf numFmtId="0" fontId="0" fillId="0" borderId="0" xfId="0" applyBorder="1" applyAlignment="1">
      <alignment horizontal="center" vertical="center"/>
    </xf>
    <xf numFmtId="0" fontId="37" fillId="0" borderId="0" xfId="11" applyFont="1" applyFill="1" applyBorder="1" applyAlignment="1">
      <alignment horizontal="center" vertical="center" wrapText="1"/>
    </xf>
    <xf numFmtId="0" fontId="48" fillId="0" borderId="0" xfId="0" applyFont="1" applyFill="1" applyBorder="1" applyAlignment="1">
      <alignment horizontal="center" vertical="center"/>
    </xf>
    <xf numFmtId="0" fontId="48" fillId="0" borderId="0" xfId="0" applyFont="1" applyAlignment="1">
      <alignment horizontal="center" vertical="center"/>
    </xf>
    <xf numFmtId="0" fontId="59" fillId="0" borderId="0" xfId="0" applyFont="1" applyFill="1">
      <alignment vertical="center"/>
    </xf>
    <xf numFmtId="0" fontId="52" fillId="0" borderId="0" xfId="0" applyFont="1" applyFill="1" applyBorder="1" applyAlignment="1">
      <alignment horizontal="center" vertical="center" wrapText="1"/>
    </xf>
    <xf numFmtId="0" fontId="54" fillId="0" borderId="0" xfId="0" applyFont="1" applyFill="1" applyBorder="1" applyAlignment="1">
      <alignment horizontal="center"/>
    </xf>
    <xf numFmtId="0" fontId="47" fillId="0" borderId="0" xfId="11" applyFont="1" applyFill="1" applyBorder="1" applyAlignment="1">
      <alignment horizontal="center" vertical="center" wrapText="1"/>
    </xf>
    <xf numFmtId="0" fontId="47" fillId="0" borderId="0" xfId="11" applyFont="1" applyFill="1" applyBorder="1" applyAlignment="1">
      <alignment horizontal="center" vertical="center" shrinkToFit="1"/>
    </xf>
    <xf numFmtId="0" fontId="57" fillId="0" borderId="0" xfId="0" applyFont="1" applyFill="1" applyBorder="1">
      <alignment vertical="center"/>
    </xf>
    <xf numFmtId="0" fontId="55" fillId="0" borderId="0" xfId="0" applyFont="1" applyFill="1" applyBorder="1" applyAlignment="1">
      <alignment horizontal="center" vertical="center" wrapText="1"/>
    </xf>
    <xf numFmtId="0" fontId="0" fillId="0" borderId="0" xfId="0" applyFill="1" applyBorder="1">
      <alignment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43" xfId="0" applyBorder="1" applyAlignment="1">
      <alignment horizontal="center" vertical="center"/>
    </xf>
    <xf numFmtId="0" fontId="0" fillId="0" borderId="45" xfId="0" applyBorder="1">
      <alignment vertical="center"/>
    </xf>
    <xf numFmtId="0" fontId="0" fillId="0" borderId="127" xfId="0" applyBorder="1" applyAlignment="1">
      <alignment horizontal="center" vertical="center"/>
    </xf>
    <xf numFmtId="0" fontId="0" fillId="0" borderId="40" xfId="0" applyBorder="1">
      <alignment vertical="center"/>
    </xf>
    <xf numFmtId="0" fontId="0" fillId="0" borderId="21" xfId="0" applyBorder="1" applyAlignment="1">
      <alignment horizontal="center" vertical="center"/>
    </xf>
    <xf numFmtId="0" fontId="0" fillId="0" borderId="147" xfId="0" applyBorder="1" applyAlignment="1">
      <alignment horizontal="center" vertical="center"/>
    </xf>
    <xf numFmtId="0" fontId="61" fillId="0" borderId="48" xfId="0" applyFont="1" applyBorder="1" applyAlignment="1">
      <alignment horizontal="center" vertical="center"/>
    </xf>
    <xf numFmtId="0" fontId="62" fillId="0" borderId="9" xfId="0" applyFont="1" applyBorder="1" applyAlignment="1" applyProtection="1">
      <alignment vertical="center"/>
      <protection locked="0"/>
    </xf>
    <xf numFmtId="0" fontId="0" fillId="10" borderId="9" xfId="0" applyFill="1" applyBorder="1" applyAlignment="1">
      <alignment horizontal="center" vertical="center"/>
    </xf>
    <xf numFmtId="0" fontId="55" fillId="0" borderId="135" xfId="0" applyFont="1" applyBorder="1" applyAlignment="1">
      <alignment horizontal="center" vertical="center"/>
    </xf>
    <xf numFmtId="0" fontId="0" fillId="0" borderId="0" xfId="0" applyBorder="1">
      <alignment vertical="center"/>
    </xf>
    <xf numFmtId="14" fontId="57" fillId="0" borderId="0" xfId="0" applyNumberFormat="1" applyFont="1" applyFill="1" applyBorder="1" applyAlignment="1">
      <alignment horizontal="center" vertical="center"/>
    </xf>
    <xf numFmtId="0" fontId="57" fillId="0" borderId="0" xfId="0" applyFont="1" applyFill="1" applyBorder="1" applyAlignment="1">
      <alignment horizontal="center"/>
    </xf>
    <xf numFmtId="0" fontId="57" fillId="0" borderId="5" xfId="13" applyFont="1" applyFill="1" applyBorder="1" applyAlignment="1">
      <alignment vertical="center"/>
    </xf>
    <xf numFmtId="0" fontId="57" fillId="0" borderId="11" xfId="0" applyFont="1" applyFill="1" applyBorder="1" applyAlignment="1">
      <alignment horizontal="center" vertical="center"/>
    </xf>
    <xf numFmtId="0" fontId="57" fillId="0" borderId="12" xfId="13" applyFont="1" applyFill="1" applyBorder="1">
      <alignment vertical="center"/>
    </xf>
    <xf numFmtId="0" fontId="57" fillId="0" borderId="12" xfId="13" applyFont="1" applyFill="1" applyBorder="1" applyAlignment="1">
      <alignment vertical="center"/>
    </xf>
    <xf numFmtId="0" fontId="57" fillId="0" borderId="5" xfId="13" applyFont="1" applyFill="1" applyBorder="1" applyAlignment="1">
      <alignment horizontal="center" vertical="center" wrapText="1"/>
    </xf>
    <xf numFmtId="0" fontId="57" fillId="0" borderId="8" xfId="13" applyFont="1" applyFill="1" applyBorder="1">
      <alignment vertical="center"/>
    </xf>
    <xf numFmtId="0" fontId="57" fillId="0" borderId="5" xfId="13" applyFont="1" applyFill="1" applyBorder="1">
      <alignment vertical="center"/>
    </xf>
    <xf numFmtId="0" fontId="57" fillId="0" borderId="0" xfId="13" applyFont="1" applyFill="1" applyBorder="1">
      <alignment vertical="center"/>
    </xf>
    <xf numFmtId="0" fontId="57" fillId="0" borderId="0" xfId="0" applyFont="1" applyFill="1" applyBorder="1">
      <alignment vertical="center"/>
    </xf>
    <xf numFmtId="0" fontId="57" fillId="0" borderId="0" xfId="0" applyFont="1" applyFill="1" applyBorder="1" applyAlignment="1">
      <alignment vertical="center"/>
    </xf>
    <xf numFmtId="0" fontId="62" fillId="0" borderId="0" xfId="0" applyFont="1" applyFill="1" applyBorder="1" applyAlignment="1">
      <alignment vertical="center"/>
    </xf>
    <xf numFmtId="0" fontId="57" fillId="0" borderId="10" xfId="13" applyFont="1" applyFill="1" applyBorder="1" applyAlignment="1">
      <alignment horizontal="center" vertical="center"/>
    </xf>
    <xf numFmtId="0" fontId="57" fillId="0" borderId="0" xfId="0" applyFont="1" applyFill="1" applyBorder="1" applyAlignment="1">
      <alignment horizontal="center" vertical="center"/>
    </xf>
    <xf numFmtId="0" fontId="57" fillId="0" borderId="20" xfId="13" applyFont="1" applyFill="1" applyBorder="1">
      <alignment vertical="center"/>
    </xf>
    <xf numFmtId="0" fontId="57" fillId="0" borderId="48" xfId="0" applyFont="1" applyFill="1" applyBorder="1" applyAlignment="1">
      <alignment horizontal="center" vertical="center"/>
    </xf>
    <xf numFmtId="0" fontId="57" fillId="0" borderId="8" xfId="13" applyFont="1" applyFill="1" applyBorder="1" applyAlignment="1">
      <alignment horizontal="center" vertical="center" wrapText="1"/>
    </xf>
    <xf numFmtId="0" fontId="57" fillId="0" borderId="6" xfId="13" applyFont="1" applyFill="1" applyBorder="1" applyAlignment="1">
      <alignment horizontal="center" vertical="center" wrapText="1"/>
    </xf>
    <xf numFmtId="0" fontId="57" fillId="0" borderId="28" xfId="13" applyFont="1" applyFill="1" applyBorder="1">
      <alignment vertical="center"/>
    </xf>
    <xf numFmtId="0" fontId="57" fillId="0" borderId="11" xfId="13" applyFont="1" applyFill="1" applyBorder="1">
      <alignment vertical="center"/>
    </xf>
    <xf numFmtId="0" fontId="57" fillId="0" borderId="11" xfId="0" applyFont="1" applyFill="1" applyBorder="1">
      <alignment vertical="center"/>
    </xf>
    <xf numFmtId="0" fontId="57" fillId="0" borderId="4" xfId="13"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6" xfId="13" applyFont="1" applyFill="1" applyBorder="1" applyAlignment="1">
      <alignment horizontal="center" vertical="center"/>
    </xf>
    <xf numFmtId="0" fontId="57" fillId="0" borderId="7" xfId="13" applyFont="1" applyFill="1" applyBorder="1" applyAlignment="1">
      <alignment horizontal="center" vertical="center"/>
    </xf>
    <xf numFmtId="0" fontId="57" fillId="0" borderId="0" xfId="13" applyFont="1" applyFill="1" applyBorder="1">
      <alignment vertical="center"/>
    </xf>
    <xf numFmtId="0" fontId="57" fillId="0" borderId="6"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2" xfId="0" applyFont="1" applyFill="1" applyBorder="1">
      <alignment vertical="center"/>
    </xf>
    <xf numFmtId="0" fontId="57" fillId="0" borderId="11" xfId="13" applyFont="1" applyFill="1" applyBorder="1" applyAlignment="1">
      <alignment horizontal="center" vertical="center"/>
    </xf>
    <xf numFmtId="0" fontId="57" fillId="0" borderId="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7" xfId="0" applyFont="1" applyFill="1" applyBorder="1" applyAlignment="1">
      <alignment horizontal="center" vertical="center"/>
    </xf>
    <xf numFmtId="0" fontId="0" fillId="0" borderId="0" xfId="0" applyAlignment="1">
      <alignment horizontal="center" vertical="center"/>
    </xf>
    <xf numFmtId="0" fontId="57" fillId="0" borderId="0" xfId="0" applyFont="1" applyFill="1" applyBorder="1" applyAlignment="1">
      <alignment horizontal="center" vertical="center"/>
    </xf>
    <xf numFmtId="0" fontId="57" fillId="0" borderId="31" xfId="0" applyFont="1" applyFill="1" applyBorder="1" applyAlignment="1">
      <alignment horizontal="center" vertical="center"/>
    </xf>
    <xf numFmtId="0" fontId="57" fillId="0" borderId="30" xfId="13" applyFont="1" applyFill="1" applyBorder="1" applyAlignment="1">
      <alignment horizontal="center" vertical="center"/>
    </xf>
    <xf numFmtId="0" fontId="57" fillId="0" borderId="29" xfId="13" applyFont="1" applyFill="1" applyBorder="1">
      <alignment vertical="center"/>
    </xf>
    <xf numFmtId="0" fontId="57" fillId="0" borderId="29" xfId="0" applyFont="1" applyFill="1" applyBorder="1" applyAlignment="1">
      <alignment vertical="center"/>
    </xf>
    <xf numFmtId="0" fontId="57" fillId="0" borderId="29" xfId="0" applyFont="1" applyFill="1" applyBorder="1">
      <alignment vertical="center"/>
    </xf>
    <xf numFmtId="0" fontId="0" fillId="0" borderId="32" xfId="0" applyBorder="1">
      <alignment vertical="center"/>
    </xf>
    <xf numFmtId="0" fontId="0" fillId="0" borderId="153" xfId="0" applyBorder="1">
      <alignment vertical="center"/>
    </xf>
    <xf numFmtId="0" fontId="57" fillId="0" borderId="0" xfId="13" applyFont="1" applyFill="1" applyBorder="1" applyAlignment="1">
      <alignment vertical="center"/>
    </xf>
    <xf numFmtId="0" fontId="57" fillId="0" borderId="7" xfId="13" applyFont="1" applyFill="1" applyBorder="1" applyAlignment="1">
      <alignment horizontal="center" vertical="center" wrapText="1"/>
    </xf>
    <xf numFmtId="0" fontId="57" fillId="0" borderId="0" xfId="13" applyFont="1" applyFill="1" applyBorder="1" applyAlignment="1">
      <alignment horizontal="center" vertical="center" wrapText="1"/>
    </xf>
    <xf numFmtId="0" fontId="57" fillId="0" borderId="7" xfId="13" applyFont="1" applyFill="1" applyBorder="1">
      <alignment vertical="center"/>
    </xf>
    <xf numFmtId="0" fontId="57" fillId="0" borderId="19" xfId="13" applyFont="1" applyFill="1" applyBorder="1">
      <alignment vertical="center"/>
    </xf>
    <xf numFmtId="0" fontId="57" fillId="0" borderId="65" xfId="13" applyFont="1" applyFill="1" applyBorder="1">
      <alignment vertical="center"/>
    </xf>
    <xf numFmtId="0" fontId="57" fillId="0" borderId="38" xfId="13" applyFont="1" applyFill="1" applyBorder="1">
      <alignment vertical="center"/>
    </xf>
    <xf numFmtId="0" fontId="57" fillId="0" borderId="66" xfId="0" applyFont="1" applyFill="1" applyBorder="1" applyAlignment="1">
      <alignment horizontal="center" vertical="center"/>
    </xf>
    <xf numFmtId="0" fontId="57" fillId="0" borderId="28" xfId="0" applyFont="1" applyFill="1" applyBorder="1" applyAlignment="1">
      <alignment vertical="center"/>
    </xf>
    <xf numFmtId="0" fontId="57" fillId="0" borderId="11" xfId="13" applyFont="1" applyFill="1" applyBorder="1" applyAlignment="1">
      <alignment vertical="center"/>
    </xf>
    <xf numFmtId="0" fontId="63" fillId="23" borderId="31" xfId="0" applyFont="1" applyFill="1" applyBorder="1" applyAlignment="1">
      <alignment horizontal="center" vertical="center"/>
    </xf>
    <xf numFmtId="0" fontId="63" fillId="23" borderId="26" xfId="0" applyFont="1" applyFill="1" applyBorder="1" applyAlignment="1">
      <alignment horizontal="center" vertical="center"/>
    </xf>
    <xf numFmtId="0" fontId="57" fillId="22" borderId="33" xfId="0" applyFont="1" applyFill="1" applyBorder="1" applyAlignment="1" applyProtection="1">
      <alignment horizontal="center" vertical="center"/>
      <protection locked="0"/>
    </xf>
    <xf numFmtId="0" fontId="57" fillId="22" borderId="9"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2" xfId="0" applyBorder="1" applyAlignment="1">
      <alignment horizontal="right" vertical="center"/>
    </xf>
    <xf numFmtId="0" fontId="0" fillId="0" borderId="11" xfId="0" applyBorder="1">
      <alignment vertical="center"/>
    </xf>
    <xf numFmtId="0" fontId="0" fillId="0" borderId="11" xfId="0" applyBorder="1" applyAlignment="1">
      <alignment horizontal="right" vertical="center"/>
    </xf>
    <xf numFmtId="0" fontId="0" fillId="0" borderId="10" xfId="0" applyBorder="1">
      <alignment vertical="center"/>
    </xf>
    <xf numFmtId="0" fontId="34" fillId="0" borderId="0" xfId="8" applyFont="1" applyBorder="1" applyAlignment="1">
      <alignment horizontal="center" vertical="center"/>
    </xf>
    <xf numFmtId="0" fontId="0" fillId="0" borderId="0" xfId="0" applyAlignment="1">
      <alignment horizontal="center" vertical="center"/>
    </xf>
    <xf numFmtId="0" fontId="57" fillId="0" borderId="0" xfId="0" applyFont="1" applyFill="1" applyBorder="1" applyAlignment="1">
      <alignment horizontal="center" vertical="center"/>
    </xf>
    <xf numFmtId="0" fontId="52" fillId="0" borderId="0" xfId="0" applyFont="1" applyBorder="1" applyAlignment="1">
      <alignment horizontal="center" vertical="center" wrapText="1"/>
    </xf>
    <xf numFmtId="0" fontId="34" fillId="0" borderId="0" xfId="8" applyFont="1" applyBorder="1" applyAlignment="1">
      <alignment vertical="center"/>
    </xf>
    <xf numFmtId="0" fontId="34" fillId="0" borderId="0" xfId="8" applyFont="1" applyFill="1" applyBorder="1" applyAlignment="1">
      <alignment vertical="center"/>
    </xf>
    <xf numFmtId="0" fontId="0" fillId="0" borderId="225" xfId="0" applyBorder="1">
      <alignment vertical="center"/>
    </xf>
    <xf numFmtId="0" fontId="69" fillId="0" borderId="0" xfId="0" applyFont="1">
      <alignment vertical="center"/>
    </xf>
    <xf numFmtId="0" fontId="69" fillId="0" borderId="0" xfId="0" applyFont="1" applyAlignment="1">
      <alignment vertical="center"/>
    </xf>
    <xf numFmtId="0" fontId="69" fillId="0" borderId="225" xfId="0" applyFont="1" applyBorder="1">
      <alignment vertical="center"/>
    </xf>
    <xf numFmtId="0" fontId="34" fillId="0" borderId="0" xfId="8" applyFont="1" applyBorder="1" applyAlignment="1">
      <alignment vertical="center" wrapText="1"/>
    </xf>
    <xf numFmtId="0" fontId="34" fillId="0" borderId="0" xfId="8" applyFont="1" applyFill="1" applyBorder="1" applyAlignment="1">
      <alignment vertical="top" wrapText="1"/>
    </xf>
    <xf numFmtId="0" fontId="34" fillId="0" borderId="0" xfId="8" applyFont="1" applyBorder="1" applyAlignment="1">
      <alignment horizontal="center" vertical="center" wrapText="1"/>
    </xf>
    <xf numFmtId="0" fontId="34" fillId="0" borderId="0" xfId="8" applyFont="1" applyBorder="1" applyAlignment="1">
      <alignment vertical="center" textRotation="255" wrapText="1"/>
    </xf>
    <xf numFmtId="0" fontId="34" fillId="0" borderId="0" xfId="8" applyFont="1" applyAlignment="1">
      <alignment horizontal="center" vertical="center" wrapText="1"/>
    </xf>
    <xf numFmtId="0" fontId="34" fillId="0" borderId="0" xfId="8" applyFont="1" applyAlignment="1">
      <alignment vertical="center" wrapText="1"/>
    </xf>
    <xf numFmtId="0" fontId="34" fillId="0" borderId="0" xfId="8" applyFont="1" applyFill="1" applyBorder="1" applyAlignment="1">
      <alignment vertical="center" wrapText="1"/>
    </xf>
    <xf numFmtId="0" fontId="70" fillId="0" borderId="0" xfId="8" applyFont="1" applyBorder="1" applyAlignment="1">
      <alignment horizontal="center" vertical="center" wrapText="1"/>
    </xf>
    <xf numFmtId="0" fontId="42" fillId="0" borderId="0" xfId="8" applyFont="1" applyBorder="1" applyAlignment="1">
      <alignment vertical="center"/>
    </xf>
    <xf numFmtId="0" fontId="36" fillId="18" borderId="45" xfId="8" applyFont="1" applyFill="1" applyBorder="1" applyAlignment="1">
      <alignment horizontal="center" vertical="center"/>
    </xf>
    <xf numFmtId="0" fontId="36" fillId="16" borderId="45" xfId="8" applyFont="1" applyFill="1" applyBorder="1" applyAlignment="1">
      <alignment horizontal="center" vertical="center"/>
    </xf>
    <xf numFmtId="0" fontId="0" fillId="0" borderId="0" xfId="0" applyAlignment="1">
      <alignment horizontal="center" vertical="center"/>
    </xf>
    <xf numFmtId="0" fontId="45" fillId="24" borderId="9" xfId="0" applyFont="1" applyFill="1" applyBorder="1" applyAlignment="1">
      <alignment horizontal="center" vertical="center"/>
    </xf>
    <xf numFmtId="0" fontId="68" fillId="16" borderId="9" xfId="15" applyFont="1" applyFill="1" applyBorder="1" applyAlignment="1">
      <alignment horizontal="center" vertical="center"/>
    </xf>
    <xf numFmtId="0" fontId="68" fillId="24" borderId="9" xfId="15" applyFont="1" applyFill="1" applyBorder="1" applyAlignment="1">
      <alignment horizontal="center" vertical="center"/>
    </xf>
    <xf numFmtId="0" fontId="68" fillId="11" borderId="9" xfId="15" applyFont="1" applyFill="1" applyBorder="1" applyAlignment="1">
      <alignment horizontal="center" vertical="center"/>
    </xf>
    <xf numFmtId="0" fontId="75" fillId="0" borderId="0" xfId="16" applyFont="1" applyAlignment="1">
      <alignment vertical="center"/>
    </xf>
    <xf numFmtId="0" fontId="75" fillId="15" borderId="0" xfId="16" applyFont="1" applyFill="1" applyAlignment="1">
      <alignment vertical="center"/>
    </xf>
    <xf numFmtId="0" fontId="77" fillId="15" borderId="0" xfId="16" applyFont="1" applyFill="1" applyAlignment="1">
      <alignment vertical="center"/>
    </xf>
    <xf numFmtId="0" fontId="79" fillId="0" borderId="0" xfId="16" applyFont="1" applyAlignment="1">
      <alignment horizontal="center" vertical="center"/>
    </xf>
    <xf numFmtId="0" fontId="75" fillId="0" borderId="1" xfId="16" applyFont="1" applyFill="1" applyBorder="1" applyAlignment="1">
      <alignment vertical="center"/>
    </xf>
    <xf numFmtId="0" fontId="75" fillId="0" borderId="2" xfId="16" applyFont="1" applyFill="1" applyBorder="1" applyAlignment="1">
      <alignment vertical="center"/>
    </xf>
    <xf numFmtId="0" fontId="75" fillId="0" borderId="4" xfId="16" applyFont="1" applyFill="1" applyBorder="1" applyAlignment="1">
      <alignment vertical="center"/>
    </xf>
    <xf numFmtId="0" fontId="75" fillId="0" borderId="0" xfId="16" applyFont="1" applyFill="1" applyBorder="1" applyAlignment="1">
      <alignment vertical="center"/>
    </xf>
    <xf numFmtId="0" fontId="75" fillId="0" borderId="6" xfId="16" applyFont="1" applyFill="1" applyBorder="1" applyAlignment="1">
      <alignment vertical="center"/>
    </xf>
    <xf numFmtId="0" fontId="75" fillId="0" borderId="7" xfId="16" applyFont="1" applyFill="1" applyBorder="1" applyAlignment="1">
      <alignment vertical="center"/>
    </xf>
    <xf numFmtId="0" fontId="75" fillId="0" borderId="226" xfId="16" applyFont="1" applyBorder="1" applyAlignment="1">
      <alignment vertical="center"/>
    </xf>
    <xf numFmtId="0" fontId="81" fillId="0" borderId="0" xfId="16" applyFont="1" applyAlignment="1">
      <alignment vertical="center"/>
    </xf>
    <xf numFmtId="0" fontId="7" fillId="0" borderId="0" xfId="4" applyFont="1" applyFill="1" applyBorder="1" applyAlignment="1" applyProtection="1">
      <alignment vertical="center"/>
      <protection locked="0"/>
    </xf>
    <xf numFmtId="0" fontId="4" fillId="0" borderId="0" xfId="2" applyFont="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0" xfId="2" applyFont="1" applyBorder="1" applyAlignment="1" applyProtection="1">
      <alignment vertical="center" shrinkToFit="1"/>
    </xf>
    <xf numFmtId="0" fontId="4" fillId="0" borderId="0" xfId="2" applyFont="1" applyFill="1" applyBorder="1" applyAlignment="1" applyProtection="1">
      <alignment vertical="center" shrinkToFit="1"/>
    </xf>
    <xf numFmtId="0" fontId="4" fillId="0" borderId="0" xfId="2" applyFont="1" applyBorder="1" applyAlignment="1" applyProtection="1">
      <alignment shrinkToFit="1"/>
    </xf>
    <xf numFmtId="0" fontId="5" fillId="0" borderId="0" xfId="3" applyFont="1" applyFill="1" applyBorder="1" applyAlignment="1" applyProtection="1">
      <alignment vertical="center" textRotation="255"/>
    </xf>
    <xf numFmtId="0" fontId="6" fillId="0" borderId="0" xfId="2" applyFont="1" applyAlignment="1">
      <alignment shrinkToFit="1"/>
    </xf>
    <xf numFmtId="0" fontId="49" fillId="0" borderId="0" xfId="8" applyFont="1" applyBorder="1" applyAlignment="1">
      <alignment vertical="center"/>
    </xf>
    <xf numFmtId="0" fontId="57" fillId="0" borderId="0" xfId="13" applyFont="1" applyFill="1" applyBorder="1" applyAlignment="1">
      <alignment horizontal="center" vertical="center"/>
    </xf>
    <xf numFmtId="0" fontId="57" fillId="0" borderId="4" xfId="13"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lignment vertical="center"/>
    </xf>
    <xf numFmtId="0" fontId="57" fillId="0" borderId="8" xfId="13" applyFont="1" applyFill="1" applyBorder="1" applyAlignment="1">
      <alignment horizontal="center" vertical="center"/>
    </xf>
    <xf numFmtId="0" fontId="57" fillId="0" borderId="7" xfId="13" applyFont="1" applyFill="1" applyBorder="1" applyAlignment="1">
      <alignment horizontal="center" vertical="center"/>
    </xf>
    <xf numFmtId="0" fontId="57" fillId="0" borderId="6" xfId="13" applyFont="1" applyFill="1" applyBorder="1" applyAlignment="1">
      <alignment horizontal="center" vertical="center"/>
    </xf>
    <xf numFmtId="0" fontId="57" fillId="0" borderId="5" xfId="13" applyFont="1" applyFill="1" applyBorder="1" applyAlignment="1">
      <alignment horizontal="center" vertical="center"/>
    </xf>
    <xf numFmtId="0" fontId="57" fillId="0" borderId="0" xfId="13" applyFont="1" applyFill="1" applyBorder="1" applyAlignment="1">
      <alignment horizontal="center" vertical="center"/>
    </xf>
    <xf numFmtId="0" fontId="57" fillId="0" borderId="4" xfId="13" applyFont="1" applyFill="1" applyBorder="1" applyAlignment="1">
      <alignment horizontal="center" vertical="center"/>
    </xf>
    <xf numFmtId="0" fontId="57" fillId="0" borderId="8"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19" xfId="13" applyFont="1" applyFill="1" applyBorder="1" applyAlignment="1">
      <alignment horizontal="center" vertical="center"/>
    </xf>
    <xf numFmtId="0" fontId="57" fillId="0" borderId="25" xfId="13" applyFont="1" applyFill="1" applyBorder="1" applyAlignment="1">
      <alignment horizontal="center" vertical="center"/>
    </xf>
    <xf numFmtId="0" fontId="57" fillId="0" borderId="11" xfId="13" applyFont="1" applyFill="1" applyBorder="1" applyAlignment="1">
      <alignment horizontal="center" vertical="center"/>
    </xf>
    <xf numFmtId="0" fontId="57" fillId="0" borderId="10" xfId="13" applyFont="1" applyFill="1" applyBorder="1" applyAlignment="1">
      <alignment horizontal="center" vertical="center"/>
    </xf>
    <xf numFmtId="0" fontId="57" fillId="0" borderId="1" xfId="13" applyFont="1" applyFill="1" applyBorder="1" applyAlignment="1">
      <alignment horizontal="center" vertical="center"/>
    </xf>
    <xf numFmtId="0" fontId="57" fillId="0" borderId="30" xfId="13" applyFont="1" applyFill="1" applyBorder="1" applyAlignment="1">
      <alignment horizontal="center" vertical="center"/>
    </xf>
    <xf numFmtId="0" fontId="57" fillId="0" borderId="0" xfId="0" applyFont="1" applyFill="1" applyBorder="1" applyAlignment="1">
      <alignment horizontal="left" vertical="center"/>
    </xf>
    <xf numFmtId="0" fontId="57" fillId="0" borderId="28" xfId="13" applyFont="1" applyFill="1" applyBorder="1">
      <alignment vertical="center"/>
    </xf>
    <xf numFmtId="0" fontId="57" fillId="0" borderId="11" xfId="13" applyFont="1" applyFill="1" applyBorder="1">
      <alignment vertical="center"/>
    </xf>
    <xf numFmtId="0" fontId="57" fillId="0" borderId="0" xfId="0" applyFont="1" applyFill="1" applyBorder="1">
      <alignment vertical="center"/>
    </xf>
    <xf numFmtId="0" fontId="57" fillId="0" borderId="11" xfId="13" applyFont="1" applyFill="1" applyBorder="1" applyAlignment="1">
      <alignment horizontal="left" vertical="center"/>
    </xf>
    <xf numFmtId="0" fontId="57" fillId="0" borderId="2" xfId="13" applyFont="1" applyFill="1" applyBorder="1" applyAlignment="1">
      <alignment vertical="center"/>
    </xf>
    <xf numFmtId="0" fontId="57" fillId="0" borderId="18" xfId="0" applyFont="1" applyFill="1" applyBorder="1" applyAlignment="1">
      <alignment vertical="center"/>
    </xf>
    <xf numFmtId="0" fontId="57" fillId="0" borderId="35" xfId="0" applyFont="1" applyFill="1" applyBorder="1" applyAlignment="1">
      <alignment vertical="center"/>
    </xf>
    <xf numFmtId="0" fontId="57" fillId="0" borderId="7" xfId="13" applyFont="1" applyFill="1" applyBorder="1" applyAlignment="1">
      <alignment vertical="center"/>
    </xf>
    <xf numFmtId="0" fontId="57" fillId="0" borderId="8" xfId="13" applyFont="1" applyFill="1" applyBorder="1" applyAlignment="1">
      <alignment vertical="center"/>
    </xf>
    <xf numFmtId="0" fontId="57" fillId="0" borderId="43" xfId="13" applyFont="1" applyFill="1" applyBorder="1" applyAlignment="1">
      <alignment vertical="center"/>
    </xf>
    <xf numFmtId="0" fontId="57" fillId="0" borderId="3" xfId="13" applyFont="1" applyFill="1" applyBorder="1" applyAlignment="1">
      <alignment vertical="center"/>
    </xf>
    <xf numFmtId="0" fontId="57" fillId="0" borderId="56" xfId="13" applyFont="1" applyFill="1" applyBorder="1" applyAlignment="1">
      <alignment vertical="center"/>
    </xf>
    <xf numFmtId="0" fontId="57" fillId="0" borderId="3" xfId="0" applyFont="1" applyFill="1" applyBorder="1" applyAlignment="1">
      <alignment vertical="center"/>
    </xf>
    <xf numFmtId="0" fontId="57" fillId="0" borderId="2" xfId="0" applyFont="1" applyFill="1" applyBorder="1" applyAlignment="1">
      <alignment vertical="center"/>
    </xf>
    <xf numFmtId="0" fontId="57" fillId="0" borderId="7" xfId="0" applyFont="1" applyFill="1" applyBorder="1" applyAlignment="1">
      <alignment horizontal="left" vertical="center"/>
    </xf>
    <xf numFmtId="0" fontId="0" fillId="0" borderId="19" xfId="0" applyBorder="1" applyAlignment="1">
      <alignment vertical="center"/>
    </xf>
    <xf numFmtId="0" fontId="57" fillId="22" borderId="13" xfId="0" applyFont="1" applyFill="1" applyBorder="1" applyAlignment="1" applyProtection="1">
      <alignment horizontal="center" vertical="center"/>
      <protection locked="0"/>
    </xf>
    <xf numFmtId="0" fontId="57" fillId="22" borderId="21" xfId="0" applyFont="1" applyFill="1" applyBorder="1" applyAlignment="1" applyProtection="1">
      <alignment horizontal="center" vertical="center"/>
      <protection locked="0"/>
    </xf>
    <xf numFmtId="0" fontId="57" fillId="0" borderId="19" xfId="0" applyFont="1" applyFill="1" applyBorder="1" applyAlignment="1">
      <alignment horizontal="left" vertical="center"/>
    </xf>
    <xf numFmtId="0" fontId="0" fillId="0" borderId="19" xfId="0" applyBorder="1">
      <alignment vertical="center"/>
    </xf>
    <xf numFmtId="0" fontId="84" fillId="0" borderId="0" xfId="0" applyFont="1" applyAlignment="1">
      <alignment vertical="center"/>
    </xf>
    <xf numFmtId="0" fontId="57" fillId="0" borderId="3" xfId="0" applyFont="1" applyFill="1" applyBorder="1">
      <alignment vertical="center"/>
    </xf>
    <xf numFmtId="0" fontId="57" fillId="0" borderId="2" xfId="13" applyFont="1" applyFill="1" applyBorder="1">
      <alignment vertical="center"/>
    </xf>
    <xf numFmtId="0" fontId="57" fillId="0" borderId="3" xfId="13" applyFont="1" applyFill="1" applyBorder="1">
      <alignment vertical="center"/>
    </xf>
    <xf numFmtId="0" fontId="57" fillId="25" borderId="0" xfId="13" applyFont="1" applyFill="1" applyBorder="1" applyAlignment="1">
      <alignment horizontal="left" vertical="center"/>
    </xf>
    <xf numFmtId="0" fontId="57" fillId="25" borderId="5" xfId="13" applyFont="1" applyFill="1" applyBorder="1" applyAlignment="1">
      <alignment horizontal="left" vertical="center"/>
    </xf>
    <xf numFmtId="0" fontId="0" fillId="25" borderId="0" xfId="0" applyFill="1">
      <alignment vertical="center"/>
    </xf>
    <xf numFmtId="0" fontId="57" fillId="25" borderId="5" xfId="0" applyFont="1" applyFill="1" applyBorder="1" applyAlignment="1">
      <alignment horizontal="left" vertical="center"/>
    </xf>
    <xf numFmtId="0" fontId="57" fillId="25" borderId="0" xfId="0" applyFont="1" applyFill="1" applyBorder="1" applyAlignment="1">
      <alignment horizontal="left" vertical="center"/>
    </xf>
    <xf numFmtId="0" fontId="0" fillId="25" borderId="35" xfId="0" applyFill="1" applyBorder="1">
      <alignment vertical="center"/>
    </xf>
    <xf numFmtId="0" fontId="57" fillId="25" borderId="0" xfId="0" applyFont="1" applyFill="1" applyBorder="1" applyAlignment="1">
      <alignment vertical="center"/>
    </xf>
    <xf numFmtId="0" fontId="57" fillId="25" borderId="2" xfId="0" applyFont="1" applyFill="1" applyBorder="1" applyAlignment="1">
      <alignment vertical="center"/>
    </xf>
    <xf numFmtId="0" fontId="57" fillId="25" borderId="56" xfId="0" applyFont="1" applyFill="1" applyBorder="1" applyAlignment="1">
      <alignment vertical="center"/>
    </xf>
    <xf numFmtId="0" fontId="0" fillId="25" borderId="2" xfId="0" applyFill="1" applyBorder="1">
      <alignment vertical="center"/>
    </xf>
    <xf numFmtId="0" fontId="36" fillId="20" borderId="39" xfId="8" applyFont="1" applyFill="1" applyBorder="1" applyAlignment="1">
      <alignment horizontal="center" vertical="center"/>
    </xf>
    <xf numFmtId="0" fontId="34" fillId="0" borderId="0" xfId="8" applyFont="1" applyBorder="1" applyAlignment="1">
      <alignment horizontal="center" vertical="center"/>
    </xf>
    <xf numFmtId="0" fontId="36" fillId="18" borderId="45" xfId="8" applyFont="1" applyFill="1" applyBorder="1" applyAlignment="1">
      <alignment horizontal="center" vertical="center"/>
    </xf>
    <xf numFmtId="0" fontId="36" fillId="18" borderId="42" xfId="8" applyFont="1" applyFill="1" applyBorder="1" applyAlignment="1">
      <alignment horizontal="center" vertical="center"/>
    </xf>
    <xf numFmtId="0" fontId="36" fillId="20" borderId="157" xfId="8" applyFont="1" applyFill="1" applyBorder="1" applyAlignment="1">
      <alignment horizontal="center" vertical="center"/>
    </xf>
    <xf numFmtId="0" fontId="36" fillId="16" borderId="40" xfId="8" applyFont="1" applyFill="1" applyBorder="1" applyAlignment="1">
      <alignment horizontal="center" vertical="center"/>
    </xf>
    <xf numFmtId="0" fontId="36" fillId="17" borderId="45" xfId="8" applyFont="1" applyFill="1" applyBorder="1" applyAlignment="1">
      <alignment horizontal="center" vertical="center"/>
    </xf>
    <xf numFmtId="0" fontId="36" fillId="16" borderId="42" xfId="8" applyFont="1" applyFill="1" applyBorder="1" applyAlignment="1">
      <alignment horizontal="center" vertical="center"/>
    </xf>
    <xf numFmtId="0" fontId="36" fillId="17" borderId="42" xfId="8" applyFont="1" applyFill="1" applyBorder="1" applyAlignment="1">
      <alignment horizontal="center" vertical="center"/>
    </xf>
    <xf numFmtId="0" fontId="41" fillId="0" borderId="0" xfId="8" applyFont="1" applyAlignment="1">
      <alignment vertical="center" wrapText="1"/>
    </xf>
    <xf numFmtId="0" fontId="34" fillId="0" borderId="19" xfId="8" applyFont="1" applyBorder="1" applyAlignment="1">
      <alignment vertical="center"/>
    </xf>
    <xf numFmtId="0" fontId="41" fillId="0" borderId="19" xfId="8" applyFont="1" applyBorder="1" applyAlignment="1">
      <alignment vertical="center" shrinkToFit="1"/>
    </xf>
    <xf numFmtId="0" fontId="10" fillId="0" borderId="0" xfId="1" applyFont="1" applyFill="1" applyBorder="1" applyAlignment="1">
      <alignment horizontal="center" vertical="top" wrapText="1"/>
    </xf>
    <xf numFmtId="0" fontId="1" fillId="0" borderId="0" xfId="1" applyFill="1" applyBorder="1" applyAlignment="1">
      <alignment vertical="top"/>
    </xf>
    <xf numFmtId="0" fontId="75" fillId="0" borderId="0" xfId="16" applyFont="1" applyAlignment="1">
      <alignment horizontal="center" vertical="center"/>
    </xf>
    <xf numFmtId="0" fontId="86" fillId="0" borderId="0" xfId="16" applyFont="1" applyAlignment="1">
      <alignment vertical="center"/>
    </xf>
    <xf numFmtId="0" fontId="69" fillId="0" borderId="0" xfId="0" applyFont="1" applyBorder="1">
      <alignment vertical="center"/>
    </xf>
    <xf numFmtId="0" fontId="69" fillId="0" borderId="0" xfId="0" applyFont="1" applyBorder="1" applyAlignment="1">
      <alignment vertical="center"/>
    </xf>
    <xf numFmtId="0" fontId="69" fillId="0" borderId="250" xfId="0" applyFont="1" applyBorder="1">
      <alignment vertical="center"/>
    </xf>
    <xf numFmtId="0" fontId="0" fillId="0" borderId="61" xfId="0" applyBorder="1">
      <alignment vertical="center"/>
    </xf>
    <xf numFmtId="0" fontId="69" fillId="0" borderId="251" xfId="0" applyFont="1" applyBorder="1">
      <alignment vertical="center"/>
    </xf>
    <xf numFmtId="0" fontId="0" fillId="0" borderId="252" xfId="0" applyBorder="1">
      <alignment vertical="center"/>
    </xf>
    <xf numFmtId="0" fontId="69" fillId="0" borderId="253" xfId="0" applyFont="1" applyBorder="1">
      <alignment vertical="center"/>
    </xf>
    <xf numFmtId="0" fontId="0" fillId="0" borderId="254" xfId="0" applyBorder="1">
      <alignment vertical="center"/>
    </xf>
    <xf numFmtId="0" fontId="0" fillId="0" borderId="9" xfId="0" applyBorder="1" applyAlignment="1">
      <alignment horizontal="center" vertical="center"/>
    </xf>
    <xf numFmtId="0" fontId="0" fillId="0" borderId="257" xfId="0" applyBorder="1">
      <alignment vertical="center"/>
    </xf>
    <xf numFmtId="0" fontId="87" fillId="0" borderId="100" xfId="1" applyFont="1" applyFill="1" applyBorder="1" applyAlignment="1">
      <alignment horizontal="center" vertical="center"/>
    </xf>
    <xf numFmtId="0" fontId="87" fillId="0" borderId="149" xfId="1" applyFont="1" applyFill="1" applyBorder="1" applyAlignment="1">
      <alignment horizontal="center" vertical="center"/>
    </xf>
    <xf numFmtId="0" fontId="26" fillId="0" borderId="264" xfId="1" applyFont="1" applyFill="1" applyBorder="1" applyAlignment="1">
      <alignment horizontal="center" vertical="center"/>
    </xf>
    <xf numFmtId="0" fontId="87" fillId="0" borderId="265" xfId="1" applyFont="1" applyFill="1" applyBorder="1" applyAlignment="1">
      <alignment horizontal="center" vertical="center"/>
    </xf>
    <xf numFmtId="0" fontId="34" fillId="0" borderId="0" xfId="8" applyFont="1" applyBorder="1" applyAlignment="1">
      <alignment horizontal="center" vertical="center"/>
    </xf>
    <xf numFmtId="0" fontId="1" fillId="0" borderId="0" xfId="1"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55" xfId="0" applyBorder="1" applyAlignment="1">
      <alignment horizontal="center" vertical="center"/>
    </xf>
    <xf numFmtId="0" fontId="20" fillId="0" borderId="0" xfId="1" applyFont="1" applyFill="1" applyBorder="1" applyAlignment="1">
      <alignment horizontal="center" vertical="center"/>
    </xf>
    <xf numFmtId="0" fontId="27" fillId="0" borderId="19" xfId="1" applyFont="1" applyBorder="1" applyAlignment="1">
      <alignment horizontal="center" vertical="center"/>
    </xf>
    <xf numFmtId="0" fontId="26" fillId="0" borderId="34" xfId="1" applyFont="1" applyFill="1" applyBorder="1" applyAlignment="1">
      <alignment horizontal="center" vertical="center"/>
    </xf>
    <xf numFmtId="0" fontId="26" fillId="0" borderId="266" xfId="1" applyFont="1" applyFill="1" applyBorder="1" applyAlignment="1">
      <alignment horizontal="center" vertical="center"/>
    </xf>
    <xf numFmtId="0" fontId="26" fillId="0" borderId="45" xfId="1" applyFont="1" applyFill="1" applyBorder="1" applyAlignment="1">
      <alignment horizontal="center" vertical="center"/>
    </xf>
    <xf numFmtId="0" fontId="26" fillId="0" borderId="255" xfId="1" applyFont="1" applyFill="1" applyBorder="1" applyAlignment="1">
      <alignment horizontal="center" vertical="center"/>
    </xf>
    <xf numFmtId="0" fontId="26" fillId="0" borderId="42" xfId="1" applyFont="1" applyFill="1" applyBorder="1" applyAlignment="1">
      <alignment horizontal="center" vertical="center"/>
    </xf>
    <xf numFmtId="0" fontId="26" fillId="0" borderId="268" xfId="1" applyFont="1" applyFill="1" applyBorder="1" applyAlignment="1">
      <alignment horizontal="center" vertical="center"/>
    </xf>
    <xf numFmtId="0" fontId="26" fillId="0" borderId="40" xfId="1" applyFont="1" applyFill="1" applyBorder="1" applyAlignment="1">
      <alignment horizontal="center" vertical="center"/>
    </xf>
    <xf numFmtId="0" fontId="26" fillId="0" borderId="270" xfId="1" applyFont="1" applyFill="1" applyBorder="1" applyAlignment="1">
      <alignment horizontal="center" vertical="center"/>
    </xf>
    <xf numFmtId="0" fontId="26" fillId="0" borderId="131" xfId="1" applyFont="1" applyFill="1" applyBorder="1" applyAlignment="1">
      <alignment horizontal="center" vertical="center"/>
    </xf>
    <xf numFmtId="0" fontId="26" fillId="0" borderId="271"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0" xfId="1" applyFont="1" applyFill="1" applyBorder="1" applyAlignment="1">
      <alignment horizontal="center" vertical="center" shrinkToFit="1"/>
    </xf>
    <xf numFmtId="0" fontId="1" fillId="0" borderId="0" xfId="1" applyFont="1" applyAlignment="1">
      <alignment horizontal="center" vertical="center"/>
    </xf>
    <xf numFmtId="0" fontId="27" fillId="0" borderId="259" xfId="1" applyFont="1" applyBorder="1" applyAlignment="1">
      <alignment horizontal="center" vertical="center"/>
    </xf>
    <xf numFmtId="0" fontId="1" fillId="0" borderId="143" xfId="1" applyFont="1" applyBorder="1" applyAlignment="1">
      <alignment horizontal="center" vertical="center"/>
    </xf>
    <xf numFmtId="0" fontId="1" fillId="0" borderId="267" xfId="1" applyFont="1" applyBorder="1" applyAlignment="1">
      <alignment horizontal="center" vertical="center"/>
    </xf>
    <xf numFmtId="0" fontId="1" fillId="0" borderId="127" xfId="1" applyFont="1" applyBorder="1" applyAlignment="1">
      <alignment horizontal="center" vertical="center"/>
    </xf>
    <xf numFmtId="0" fontId="1" fillId="0" borderId="0" xfId="1" applyFont="1" applyFill="1" applyAlignment="1">
      <alignment horizontal="center" vertical="center"/>
    </xf>
    <xf numFmtId="0" fontId="1" fillId="0" borderId="256" xfId="1" applyFont="1" applyBorder="1" applyAlignment="1">
      <alignment horizontal="center" vertical="center"/>
    </xf>
    <xf numFmtId="0" fontId="1" fillId="0" borderId="147" xfId="1" applyFont="1" applyBorder="1" applyAlignment="1">
      <alignment horizontal="center" vertical="center"/>
    </xf>
    <xf numFmtId="0" fontId="1" fillId="0" borderId="269" xfId="1" applyFont="1" applyBorder="1" applyAlignment="1">
      <alignment horizontal="center" vertical="center"/>
    </xf>
    <xf numFmtId="0" fontId="1" fillId="0" borderId="33"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9"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shrinkToFit="1"/>
    </xf>
    <xf numFmtId="0" fontId="1" fillId="0" borderId="66" xfId="1" applyFont="1" applyFill="1" applyBorder="1" applyAlignment="1">
      <alignment horizontal="center" vertical="center"/>
    </xf>
    <xf numFmtId="0" fontId="1" fillId="0" borderId="0" xfId="1" applyFont="1" applyFill="1" applyBorder="1" applyAlignment="1">
      <alignment horizontal="center" vertical="center" shrinkToFit="1"/>
    </xf>
    <xf numFmtId="0" fontId="1" fillId="0" borderId="0" xfId="1" applyFont="1" applyFill="1" applyBorder="1" applyAlignment="1">
      <alignment horizontal="center" vertical="center"/>
    </xf>
    <xf numFmtId="0" fontId="90" fillId="0" borderId="9" xfId="1" applyFont="1" applyFill="1" applyBorder="1" applyAlignment="1">
      <alignment horizontal="center" vertical="center"/>
    </xf>
    <xf numFmtId="0" fontId="91" fillId="0" borderId="0" xfId="8" applyFont="1" applyFill="1" applyBorder="1" applyAlignment="1">
      <alignment vertical="top" wrapText="1"/>
    </xf>
    <xf numFmtId="0" fontId="91" fillId="0" borderId="0" xfId="8" applyFont="1" applyFill="1" applyBorder="1" applyAlignment="1">
      <alignment vertical="center" wrapText="1"/>
    </xf>
    <xf numFmtId="0" fontId="34" fillId="0" borderId="48" xfId="8" applyFont="1" applyFill="1" applyBorder="1" applyAlignment="1">
      <alignment vertical="center" wrapText="1"/>
    </xf>
    <xf numFmtId="0" fontId="34" fillId="0" borderId="11" xfId="8" applyFont="1" applyFill="1" applyBorder="1" applyAlignment="1">
      <alignment vertical="center" wrapText="1"/>
    </xf>
    <xf numFmtId="0" fontId="34" fillId="0" borderId="73" xfId="8" applyFont="1" applyFill="1" applyBorder="1" applyAlignment="1">
      <alignment vertical="center" wrapText="1"/>
    </xf>
    <xf numFmtId="0" fontId="34" fillId="0" borderId="24" xfId="8" applyFont="1" applyFill="1" applyBorder="1" applyAlignment="1">
      <alignment vertical="center" wrapText="1"/>
    </xf>
    <xf numFmtId="0" fontId="38" fillId="0" borderId="38" xfId="8" applyFont="1" applyBorder="1" applyAlignment="1">
      <alignment vertical="center"/>
    </xf>
    <xf numFmtId="0" fontId="63" fillId="0" borderId="38" xfId="0" applyFont="1" applyBorder="1" applyAlignment="1" applyProtection="1">
      <alignment horizontal="center" vertical="center" shrinkToFit="1"/>
      <protection locked="0"/>
    </xf>
    <xf numFmtId="0" fontId="63" fillId="0" borderId="0" xfId="0" applyFont="1" applyBorder="1" applyAlignment="1" applyProtection="1">
      <alignment horizontal="center" vertical="center" shrinkToFit="1"/>
      <protection locked="0"/>
    </xf>
    <xf numFmtId="0" fontId="63" fillId="0" borderId="19"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92" fillId="0" borderId="9" xfId="0" applyFont="1" applyBorder="1" applyAlignment="1">
      <alignment horizontal="center" vertical="center"/>
    </xf>
    <xf numFmtId="0" fontId="93" fillId="0" borderId="9" xfId="0" applyFont="1" applyBorder="1" applyAlignment="1" applyProtection="1">
      <alignment horizontal="center" vertical="center"/>
      <protection locked="0"/>
    </xf>
    <xf numFmtId="0" fontId="93" fillId="0" borderId="9" xfId="0" applyFont="1" applyBorder="1" applyAlignment="1" applyProtection="1">
      <alignment vertical="center"/>
      <protection locked="0"/>
    </xf>
    <xf numFmtId="0" fontId="55" fillId="15" borderId="45" xfId="0" applyFont="1" applyFill="1" applyBorder="1" applyAlignment="1">
      <alignment horizontal="center" vertical="center"/>
    </xf>
    <xf numFmtId="0" fontId="55" fillId="15" borderId="10" xfId="0" applyFont="1" applyFill="1" applyBorder="1" applyAlignment="1">
      <alignment horizontal="center" vertical="center"/>
    </xf>
    <xf numFmtId="0" fontId="55" fillId="15" borderId="9" xfId="0" applyFont="1" applyFill="1" applyBorder="1" applyAlignment="1">
      <alignment horizontal="center" vertical="center"/>
    </xf>
    <xf numFmtId="0" fontId="55" fillId="15" borderId="40" xfId="0" applyFont="1" applyFill="1" applyBorder="1" applyAlignment="1">
      <alignment horizontal="center" vertical="center"/>
    </xf>
    <xf numFmtId="0" fontId="55" fillId="15" borderId="22" xfId="0" applyFont="1" applyFill="1" applyBorder="1" applyAlignment="1">
      <alignment horizontal="center" vertical="center"/>
    </xf>
    <xf numFmtId="0" fontId="55" fillId="15" borderId="21" xfId="0" applyFont="1" applyFill="1" applyBorder="1" applyAlignment="1">
      <alignment horizontal="center" vertical="center"/>
    </xf>
    <xf numFmtId="0" fontId="55" fillId="15" borderId="147" xfId="0" applyFont="1" applyFill="1" applyBorder="1" applyAlignment="1">
      <alignment horizontal="center" vertical="center"/>
    </xf>
    <xf numFmtId="0" fontId="0" fillId="0" borderId="279" xfId="0" applyBorder="1">
      <alignment vertical="center"/>
    </xf>
    <xf numFmtId="0" fontId="0" fillId="0" borderId="281" xfId="0" applyBorder="1">
      <alignment vertical="center"/>
    </xf>
    <xf numFmtId="0" fontId="0" fillId="25" borderId="0" xfId="0" applyFill="1" applyBorder="1">
      <alignment vertical="center"/>
    </xf>
    <xf numFmtId="0" fontId="0" fillId="25" borderId="61" xfId="0" applyFill="1" applyBorder="1">
      <alignment vertical="center"/>
    </xf>
    <xf numFmtId="0" fontId="57" fillId="25" borderId="58" xfId="0" applyFont="1" applyFill="1" applyBorder="1" applyAlignment="1">
      <alignment vertical="center"/>
    </xf>
    <xf numFmtId="0" fontId="57" fillId="0" borderId="61" xfId="0" applyFont="1" applyFill="1" applyBorder="1" applyAlignment="1">
      <alignment vertical="center"/>
    </xf>
    <xf numFmtId="0" fontId="57" fillId="0" borderId="260" xfId="0" applyFont="1" applyFill="1" applyBorder="1" applyAlignment="1">
      <alignment vertical="center"/>
    </xf>
    <xf numFmtId="0" fontId="34" fillId="0" borderId="250" xfId="8" applyFont="1" applyBorder="1" applyAlignment="1">
      <alignment vertical="center"/>
    </xf>
    <xf numFmtId="0" fontId="34" fillId="0" borderId="61" xfId="8" applyFont="1" applyBorder="1" applyAlignment="1">
      <alignment vertical="center"/>
    </xf>
    <xf numFmtId="0" fontId="49" fillId="0" borderId="61" xfId="8" applyFont="1" applyFill="1" applyBorder="1" applyAlignment="1">
      <alignment vertical="top" wrapText="1"/>
    </xf>
    <xf numFmtId="0" fontId="36" fillId="18" borderId="255" xfId="8" applyFont="1" applyFill="1" applyBorder="1" applyAlignment="1">
      <alignment horizontal="center" vertical="center"/>
    </xf>
    <xf numFmtId="0" fontId="70" fillId="0" borderId="250" xfId="8" applyFont="1" applyBorder="1" applyAlignment="1">
      <alignment horizontal="center" vertical="center" wrapText="1"/>
    </xf>
    <xf numFmtId="0" fontId="36" fillId="20" borderId="287" xfId="8" applyFont="1" applyFill="1" applyBorder="1" applyAlignment="1">
      <alignment horizontal="center" vertical="center"/>
    </xf>
    <xf numFmtId="0" fontId="36" fillId="19" borderId="255" xfId="8" applyFont="1" applyFill="1" applyBorder="1" applyAlignment="1">
      <alignment horizontal="center" vertical="center"/>
    </xf>
    <xf numFmtId="0" fontId="36" fillId="17" borderId="255" xfId="8" applyFont="1" applyFill="1" applyBorder="1" applyAlignment="1">
      <alignment horizontal="center" vertical="center"/>
    </xf>
    <xf numFmtId="0" fontId="36" fillId="16" borderId="270" xfId="8" applyFont="1" applyFill="1" applyBorder="1" applyAlignment="1">
      <alignment horizontal="center" vertical="center"/>
    </xf>
    <xf numFmtId="0" fontId="34" fillId="0" borderId="16" xfId="8" applyFont="1" applyBorder="1" applyAlignment="1">
      <alignment vertical="center"/>
    </xf>
    <xf numFmtId="0" fontId="50" fillId="0" borderId="250" xfId="8" applyFont="1" applyBorder="1" applyAlignment="1">
      <alignment vertical="center" wrapText="1"/>
    </xf>
    <xf numFmtId="0" fontId="49" fillId="0" borderId="61" xfId="8" applyFont="1" applyFill="1" applyBorder="1" applyAlignment="1">
      <alignment vertical="center" wrapText="1"/>
    </xf>
    <xf numFmtId="0" fontId="34" fillId="0" borderId="250" xfId="8" applyFont="1" applyBorder="1" applyAlignment="1">
      <alignment vertical="center" textRotation="255"/>
    </xf>
    <xf numFmtId="178" fontId="23" fillId="2" borderId="70" xfId="4" applyNumberFormat="1" applyFont="1" applyFill="1" applyBorder="1" applyAlignment="1" applyProtection="1">
      <alignment horizontal="center" vertical="center"/>
    </xf>
    <xf numFmtId="0" fontId="14" fillId="5" borderId="3" xfId="1" applyFont="1" applyFill="1" applyBorder="1" applyAlignment="1">
      <alignment horizontal="center" vertical="center"/>
    </xf>
    <xf numFmtId="0" fontId="57" fillId="0" borderId="0" xfId="0" applyFont="1" applyFill="1" applyBorder="1" applyAlignment="1">
      <alignment horizontal="center" vertical="center"/>
    </xf>
    <xf numFmtId="0" fontId="57" fillId="0" borderId="0" xfId="0" applyFont="1" applyBorder="1" applyAlignment="1">
      <alignment horizontal="center" vertical="center"/>
    </xf>
    <xf numFmtId="0" fontId="0" fillId="0" borderId="0" xfId="0" applyAlignment="1">
      <alignment horizontal="center" vertical="center"/>
    </xf>
    <xf numFmtId="0" fontId="57" fillId="0" borderId="0" xfId="0" applyFont="1" applyFill="1" applyBorder="1" applyAlignment="1">
      <alignment horizontal="center" vertical="center"/>
    </xf>
    <xf numFmtId="0" fontId="57" fillId="0" borderId="0" xfId="0" applyFont="1" applyFill="1" applyBorder="1">
      <alignment vertical="center"/>
    </xf>
    <xf numFmtId="0" fontId="55" fillId="15" borderId="0" xfId="0" applyFont="1" applyFill="1" applyBorder="1" applyAlignment="1">
      <alignment horizontal="center" vertical="center" wrapText="1"/>
    </xf>
    <xf numFmtId="0" fontId="47" fillId="15" borderId="288" xfId="11" applyFont="1" applyFill="1" applyBorder="1" applyAlignment="1">
      <alignment horizontal="center" vertical="center" shrinkToFit="1"/>
    </xf>
    <xf numFmtId="0" fontId="57" fillId="15" borderId="269" xfId="0" applyFont="1" applyFill="1" applyBorder="1" applyAlignment="1">
      <alignment horizontal="center" vertical="center"/>
    </xf>
    <xf numFmtId="0" fontId="51" fillId="0" borderId="250" xfId="0" applyFont="1" applyBorder="1">
      <alignment vertical="center"/>
    </xf>
    <xf numFmtId="0" fontId="57" fillId="0" borderId="61" xfId="0" applyFont="1" applyFill="1" applyBorder="1" applyAlignment="1">
      <alignment horizontal="center" vertical="center"/>
    </xf>
    <xf numFmtId="0" fontId="59" fillId="0" borderId="61" xfId="0" applyFont="1" applyBorder="1">
      <alignment vertical="center"/>
    </xf>
    <xf numFmtId="0" fontId="57" fillId="0" borderId="61" xfId="0" applyFont="1" applyBorder="1">
      <alignment vertical="center"/>
    </xf>
    <xf numFmtId="0" fontId="61" fillId="0" borderId="298" xfId="0" applyFont="1" applyBorder="1" applyAlignment="1">
      <alignment horizontal="center" vertical="center"/>
    </xf>
    <xf numFmtId="0" fontId="55" fillId="15" borderId="299" xfId="0" applyFont="1" applyFill="1" applyBorder="1" applyAlignment="1">
      <alignment horizontal="center" vertical="center" wrapText="1"/>
    </xf>
    <xf numFmtId="0" fontId="61" fillId="0" borderId="57" xfId="0" applyFont="1" applyBorder="1" applyAlignment="1">
      <alignment horizontal="center" vertical="center"/>
    </xf>
    <xf numFmtId="0" fontId="61" fillId="0" borderId="60" xfId="0" applyFont="1" applyBorder="1" applyAlignment="1">
      <alignment horizontal="center" vertical="center"/>
    </xf>
    <xf numFmtId="0" fontId="61" fillId="0" borderId="301" xfId="0" applyFont="1" applyBorder="1" applyAlignment="1">
      <alignment horizontal="center" vertical="center"/>
    </xf>
    <xf numFmtId="0" fontId="42" fillId="0" borderId="0" xfId="8" applyFont="1" applyFill="1" applyBorder="1" applyAlignment="1">
      <alignment horizontal="center" vertical="center" wrapText="1"/>
    </xf>
    <xf numFmtId="0" fontId="79" fillId="0" borderId="0" xfId="16" applyFont="1" applyFill="1" applyAlignment="1">
      <alignment horizontal="center" vertical="center"/>
    </xf>
    <xf numFmtId="0" fontId="75" fillId="0" borderId="0" xfId="16" applyFont="1" applyFill="1" applyAlignment="1" applyProtection="1">
      <alignment horizontal="center" vertical="center"/>
      <protection locked="0"/>
    </xf>
    <xf numFmtId="0" fontId="75" fillId="0" borderId="0" xfId="16" applyFont="1" applyFill="1" applyAlignment="1">
      <alignment horizontal="center" vertical="center"/>
    </xf>
    <xf numFmtId="0" fontId="75" fillId="0" borderId="0" xfId="16" applyFont="1" applyFill="1" applyAlignment="1">
      <alignment vertical="center"/>
    </xf>
    <xf numFmtId="0" fontId="0" fillId="11" borderId="9" xfId="0" applyFill="1" applyBorder="1" applyAlignment="1">
      <alignment horizontal="center" vertical="center"/>
    </xf>
    <xf numFmtId="0" fontId="105" fillId="0" borderId="9" xfId="1" applyFont="1" applyFill="1" applyBorder="1" applyAlignment="1">
      <alignment horizontal="center" vertical="center"/>
    </xf>
    <xf numFmtId="0" fontId="106" fillId="0" borderId="13" xfId="0" applyFont="1" applyBorder="1" applyAlignment="1">
      <alignment horizontal="center" vertical="center"/>
    </xf>
    <xf numFmtId="0" fontId="106" fillId="0" borderId="13" xfId="0" applyFont="1" applyBorder="1" applyAlignment="1" applyProtection="1">
      <alignment horizontal="center" vertical="center"/>
      <protection locked="0"/>
    </xf>
    <xf numFmtId="0" fontId="106" fillId="0" borderId="13" xfId="0" applyFont="1" applyBorder="1" applyAlignment="1" applyProtection="1">
      <alignment vertical="center"/>
      <protection locked="0"/>
    </xf>
    <xf numFmtId="0" fontId="106" fillId="15" borderId="300" xfId="0" applyFont="1" applyFill="1" applyBorder="1" applyAlignment="1">
      <alignment horizontal="center" vertical="center"/>
    </xf>
    <xf numFmtId="0" fontId="106" fillId="0" borderId="9" xfId="0" applyFont="1" applyBorder="1" applyAlignment="1">
      <alignment horizontal="center" vertical="center"/>
    </xf>
    <xf numFmtId="0" fontId="106" fillId="0" borderId="9" xfId="0" applyFont="1" applyBorder="1" applyAlignment="1" applyProtection="1">
      <alignment vertical="center"/>
      <protection locked="0"/>
    </xf>
    <xf numFmtId="179" fontId="107" fillId="0" borderId="135" xfId="0" applyNumberFormat="1" applyFont="1" applyBorder="1" applyAlignment="1">
      <alignment horizontal="center" vertical="center"/>
    </xf>
    <xf numFmtId="0" fontId="107" fillId="15" borderId="45" xfId="0" applyFont="1" applyFill="1" applyBorder="1" applyAlignment="1">
      <alignment horizontal="center" vertical="center"/>
    </xf>
    <xf numFmtId="0" fontId="107" fillId="15" borderId="10" xfId="0" applyFont="1" applyFill="1" applyBorder="1" applyAlignment="1">
      <alignment horizontal="center" vertical="center"/>
    </xf>
    <xf numFmtId="0" fontId="107" fillId="15" borderId="40" xfId="0" applyFont="1" applyFill="1" applyBorder="1" applyAlignment="1">
      <alignment horizontal="center" vertical="center"/>
    </xf>
    <xf numFmtId="0" fontId="107" fillId="15" borderId="22" xfId="0" applyFont="1" applyFill="1" applyBorder="1" applyAlignment="1">
      <alignment horizontal="center" vertical="center"/>
    </xf>
    <xf numFmtId="0" fontId="109" fillId="0" borderId="12" xfId="0" applyFont="1" applyBorder="1" applyAlignment="1">
      <alignment horizontal="right" vertical="center"/>
    </xf>
    <xf numFmtId="0" fontId="111" fillId="0" borderId="12" xfId="0" applyFont="1" applyBorder="1" applyAlignment="1">
      <alignment horizontal="right" vertical="center"/>
    </xf>
    <xf numFmtId="0" fontId="84" fillId="0" borderId="11" xfId="0" applyFont="1" applyBorder="1" applyAlignment="1">
      <alignment horizontal="center" vertical="center"/>
    </xf>
    <xf numFmtId="0" fontId="105" fillId="0" borderId="12" xfId="7" applyFont="1" applyFill="1" applyBorder="1" applyAlignment="1">
      <alignment horizontal="center" vertical="center"/>
    </xf>
    <xf numFmtId="0" fontId="105" fillId="0" borderId="10" xfId="1" applyFont="1" applyFill="1" applyBorder="1" applyAlignment="1">
      <alignment horizontal="center" vertical="center"/>
    </xf>
    <xf numFmtId="0" fontId="105" fillId="0" borderId="256" xfId="1" applyFont="1" applyBorder="1" applyAlignment="1">
      <alignment horizontal="center" vertical="center"/>
    </xf>
    <xf numFmtId="0" fontId="105" fillId="0" borderId="9" xfId="7" applyFont="1" applyFill="1" applyBorder="1" applyAlignment="1">
      <alignment horizontal="center" vertical="center"/>
    </xf>
    <xf numFmtId="0" fontId="105" fillId="0" borderId="9" xfId="1" applyFont="1" applyBorder="1" applyAlignment="1">
      <alignment horizontal="center" vertical="center"/>
    </xf>
    <xf numFmtId="0" fontId="105" fillId="0" borderId="15" xfId="1" applyFont="1" applyFill="1" applyBorder="1" applyAlignment="1">
      <alignment horizontal="center" vertical="center"/>
    </xf>
    <xf numFmtId="0" fontId="113" fillId="0" borderId="256" xfId="1" applyFont="1" applyBorder="1" applyAlignment="1">
      <alignment horizontal="center" vertical="center"/>
    </xf>
    <xf numFmtId="0" fontId="105" fillId="2" borderId="24" xfId="4" applyFont="1" applyFill="1" applyBorder="1" applyAlignment="1" applyProtection="1">
      <alignment vertical="center"/>
      <protection locked="0"/>
    </xf>
    <xf numFmtId="0" fontId="10" fillId="2" borderId="0" xfId="1" applyFont="1" applyFill="1" applyBorder="1" applyAlignment="1">
      <alignment vertical="center" wrapText="1"/>
    </xf>
    <xf numFmtId="0" fontId="4" fillId="2" borderId="0" xfId="4" applyFill="1" applyBorder="1" applyAlignment="1"/>
    <xf numFmtId="0" fontId="4" fillId="2" borderId="282" xfId="4" applyFont="1" applyFill="1" applyBorder="1" applyAlignment="1">
      <alignment vertical="center"/>
    </xf>
    <xf numFmtId="0" fontId="4" fillId="2" borderId="261" xfId="4" applyFont="1" applyFill="1" applyBorder="1" applyAlignment="1"/>
    <xf numFmtId="0" fontId="4" fillId="2" borderId="61" xfId="4" applyFill="1" applyBorder="1"/>
    <xf numFmtId="0" fontId="4" fillId="2" borderId="250" xfId="4" applyFont="1" applyFill="1" applyBorder="1"/>
    <xf numFmtId="0" fontId="7" fillId="2" borderId="262" xfId="4" applyFont="1" applyFill="1" applyBorder="1"/>
    <xf numFmtId="0" fontId="14" fillId="2" borderId="61" xfId="1" applyFont="1" applyFill="1" applyBorder="1" applyAlignment="1">
      <alignment vertical="center"/>
    </xf>
    <xf numFmtId="0" fontId="6" fillId="0" borderId="61" xfId="4" applyFont="1" applyFill="1" applyBorder="1" applyAlignment="1">
      <alignment vertical="center" textRotation="255"/>
    </xf>
    <xf numFmtId="0" fontId="4" fillId="0" borderId="61" xfId="4" applyFill="1" applyBorder="1" applyAlignment="1">
      <alignment vertical="center"/>
    </xf>
    <xf numFmtId="0" fontId="7" fillId="0" borderId="61" xfId="4" applyFont="1" applyFill="1" applyBorder="1" applyAlignment="1" applyProtection="1">
      <alignment vertical="center"/>
      <protection locked="0"/>
    </xf>
    <xf numFmtId="0" fontId="1" fillId="0" borderId="61" xfId="1" applyFill="1" applyBorder="1" applyAlignment="1"/>
    <xf numFmtId="0" fontId="10" fillId="2" borderId="250" xfId="1" applyFont="1" applyFill="1" applyBorder="1" applyAlignment="1">
      <alignment horizontal="center" vertical="top" wrapText="1"/>
    </xf>
    <xf numFmtId="0" fontId="10" fillId="0" borderId="61" xfId="1" applyFont="1" applyFill="1" applyBorder="1" applyAlignment="1">
      <alignment vertical="top" wrapText="1"/>
    </xf>
    <xf numFmtId="0" fontId="7" fillId="2" borderId="250" xfId="2" applyFont="1" applyFill="1" applyBorder="1" applyAlignment="1" applyProtection="1">
      <alignment vertical="top"/>
    </xf>
    <xf numFmtId="0" fontId="7" fillId="2" borderId="61" xfId="2" applyFont="1" applyFill="1" applyBorder="1" applyAlignment="1" applyProtection="1">
      <alignment vertical="top" wrapText="1"/>
    </xf>
    <xf numFmtId="0" fontId="5" fillId="0" borderId="250" xfId="3" applyFont="1" applyFill="1" applyBorder="1" applyAlignment="1" applyProtection="1">
      <alignment vertical="center" textRotation="255"/>
    </xf>
    <xf numFmtId="0" fontId="4" fillId="0" borderId="0" xfId="2" applyFont="1" applyBorder="1"/>
    <xf numFmtId="0" fontId="5" fillId="0" borderId="253" xfId="3" applyFont="1" applyFill="1" applyBorder="1" applyAlignment="1" applyProtection="1">
      <alignment vertical="center" textRotation="255"/>
    </xf>
    <xf numFmtId="0" fontId="4" fillId="0" borderId="16" xfId="2" applyFont="1" applyFill="1" applyBorder="1" applyAlignment="1" applyProtection="1">
      <alignment horizontal="center" vertical="center"/>
    </xf>
    <xf numFmtId="0" fontId="4" fillId="0" borderId="16" xfId="2" applyFont="1" applyFill="1" applyBorder="1" applyAlignment="1" applyProtection="1">
      <alignment vertical="center" shrinkToFit="1"/>
    </xf>
    <xf numFmtId="0" fontId="4" fillId="0" borderId="16" xfId="2" applyFont="1" applyBorder="1" applyAlignment="1" applyProtection="1">
      <alignment shrinkToFit="1"/>
    </xf>
    <xf numFmtId="0" fontId="4" fillId="0" borderId="16" xfId="2" applyFont="1" applyBorder="1"/>
    <xf numFmtId="49" fontId="1" fillId="0" borderId="60" xfId="5" applyNumberFormat="1" applyFont="1" applyBorder="1" applyAlignment="1">
      <alignment horizontal="center" vertical="center" shrinkToFit="1"/>
    </xf>
    <xf numFmtId="49" fontId="1" fillId="0" borderId="257" xfId="5" applyNumberFormat="1" applyFont="1" applyBorder="1" applyAlignment="1">
      <alignment vertical="center" shrinkToFit="1"/>
    </xf>
    <xf numFmtId="0" fontId="1" fillId="0" borderId="250" xfId="5" applyBorder="1"/>
    <xf numFmtId="0" fontId="14" fillId="0" borderId="0" xfId="5" applyFont="1" applyBorder="1"/>
    <xf numFmtId="20" fontId="1" fillId="0" borderId="0" xfId="5" applyNumberFormat="1" applyBorder="1"/>
    <xf numFmtId="20" fontId="20" fillId="0" borderId="0" xfId="5" applyNumberFormat="1" applyFont="1" applyBorder="1" applyAlignment="1">
      <alignment horizontal="left"/>
    </xf>
    <xf numFmtId="0" fontId="20" fillId="0" borderId="0" xfId="5" applyFont="1" applyBorder="1"/>
    <xf numFmtId="20" fontId="20" fillId="0" borderId="0" xfId="5" applyNumberFormat="1" applyFont="1" applyBorder="1"/>
    <xf numFmtId="0" fontId="1" fillId="0" borderId="61" xfId="5" applyBorder="1"/>
    <xf numFmtId="0" fontId="14" fillId="0" borderId="60" xfId="5" applyFont="1" applyBorder="1" applyAlignment="1">
      <alignment horizontal="center" vertical="center"/>
    </xf>
    <xf numFmtId="0" fontId="14" fillId="5" borderId="307" xfId="1" applyFont="1" applyFill="1" applyBorder="1" applyAlignment="1">
      <alignment horizontal="center" vertical="center"/>
    </xf>
    <xf numFmtId="0" fontId="0" fillId="0" borderId="9" xfId="0" applyBorder="1" applyAlignment="1">
      <alignment horizontal="center" vertical="center"/>
    </xf>
    <xf numFmtId="0" fontId="57" fillId="0" borderId="9" xfId="0" applyFont="1" applyBorder="1" applyAlignment="1" applyProtection="1">
      <alignment horizontal="center" vertical="center"/>
      <protection locked="0"/>
    </xf>
    <xf numFmtId="0" fontId="0" fillId="0" borderId="9" xfId="0" applyBorder="1" applyAlignment="1">
      <alignment horizontal="center" vertical="center" wrapText="1"/>
    </xf>
    <xf numFmtId="20" fontId="108" fillId="0" borderId="123" xfId="5" applyNumberFormat="1" applyFont="1" applyBorder="1" applyAlignment="1">
      <alignment horizontal="center"/>
    </xf>
    <xf numFmtId="20" fontId="112" fillId="0" borderId="6" xfId="5" applyNumberFormat="1" applyFont="1" applyBorder="1" applyAlignment="1">
      <alignment horizontal="center"/>
    </xf>
    <xf numFmtId="0" fontId="112" fillId="2" borderId="15" xfId="5" applyFont="1" applyFill="1" applyBorder="1" applyAlignment="1">
      <alignment horizontal="center" shrinkToFit="1"/>
    </xf>
    <xf numFmtId="0" fontId="112" fillId="0" borderId="8" xfId="5" applyFont="1" applyBorder="1" applyAlignment="1">
      <alignment horizontal="center"/>
    </xf>
    <xf numFmtId="0" fontId="112" fillId="0" borderId="122" xfId="5" applyFont="1" applyBorder="1" applyAlignment="1">
      <alignment horizontal="center"/>
    </xf>
    <xf numFmtId="0" fontId="112" fillId="0" borderId="6" xfId="5" applyFont="1" applyBorder="1" applyAlignment="1">
      <alignment horizontal="center"/>
    </xf>
    <xf numFmtId="0" fontId="108" fillId="0" borderId="112" xfId="5" applyFont="1" applyBorder="1" applyAlignment="1">
      <alignment horizontal="center"/>
    </xf>
    <xf numFmtId="0" fontId="108" fillId="0" borderId="4" xfId="5" applyFont="1" applyBorder="1" applyAlignment="1">
      <alignment horizontal="center"/>
    </xf>
    <xf numFmtId="0" fontId="112" fillId="2" borderId="14" xfId="5" applyFont="1" applyFill="1" applyBorder="1" applyAlignment="1">
      <alignment horizontal="center" shrinkToFit="1"/>
    </xf>
    <xf numFmtId="0" fontId="112" fillId="0" borderId="5" xfId="5" applyFont="1" applyBorder="1" applyAlignment="1">
      <alignment horizontal="center"/>
    </xf>
    <xf numFmtId="0" fontId="112" fillId="0" borderId="4" xfId="5" applyFont="1" applyBorder="1" applyAlignment="1">
      <alignment horizontal="center"/>
    </xf>
    <xf numFmtId="0" fontId="112" fillId="2" borderId="14" xfId="5" applyFont="1" applyFill="1" applyBorder="1"/>
    <xf numFmtId="0" fontId="112" fillId="0" borderId="112" xfId="5" applyFont="1" applyBorder="1" applyAlignment="1">
      <alignment horizontal="center"/>
    </xf>
    <xf numFmtId="0" fontId="112" fillId="4" borderId="109" xfId="5" applyFont="1" applyFill="1" applyBorder="1" applyAlignment="1">
      <alignment horizontal="center"/>
    </xf>
    <xf numFmtId="0" fontId="112" fillId="4" borderId="82" xfId="5" applyFont="1" applyFill="1" applyBorder="1" applyAlignment="1">
      <alignment horizontal="center"/>
    </xf>
    <xf numFmtId="0" fontId="108" fillId="4" borderId="81" xfId="5" applyFont="1" applyFill="1" applyBorder="1" applyAlignment="1">
      <alignment horizontal="center"/>
    </xf>
    <xf numFmtId="0" fontId="112" fillId="0" borderId="109" xfId="5" applyFont="1" applyBorder="1" applyAlignment="1">
      <alignment horizontal="center"/>
    </xf>
    <xf numFmtId="0" fontId="112" fillId="0" borderId="154" xfId="5" applyFont="1" applyBorder="1" applyAlignment="1">
      <alignment horizontal="center"/>
    </xf>
    <xf numFmtId="0" fontId="105" fillId="2" borderId="4" xfId="5" applyFont="1" applyFill="1" applyBorder="1" applyAlignment="1">
      <alignment horizontal="center"/>
    </xf>
    <xf numFmtId="0" fontId="112" fillId="0" borderId="81" xfId="5" applyFont="1" applyBorder="1" applyAlignment="1">
      <alignment horizontal="center"/>
    </xf>
    <xf numFmtId="0" fontId="112" fillId="0" borderId="82" xfId="5" applyFont="1" applyBorder="1" applyAlignment="1">
      <alignment horizontal="center"/>
    </xf>
    <xf numFmtId="0" fontId="112" fillId="3" borderId="120" xfId="5" applyFont="1" applyFill="1" applyBorder="1" applyAlignment="1">
      <alignment horizontal="center"/>
    </xf>
    <xf numFmtId="0" fontId="112" fillId="3" borderId="155" xfId="5" applyFont="1" applyFill="1" applyBorder="1" applyAlignment="1">
      <alignment horizontal="center"/>
    </xf>
    <xf numFmtId="178" fontId="105" fillId="0" borderId="95" xfId="5" applyNumberFormat="1" applyFont="1" applyFill="1" applyBorder="1" applyAlignment="1">
      <alignment horizontal="center" vertical="center"/>
    </xf>
    <xf numFmtId="0" fontId="112" fillId="3" borderId="124" xfId="5" applyFont="1" applyFill="1" applyBorder="1" applyAlignment="1">
      <alignment horizontal="center"/>
    </xf>
    <xf numFmtId="0" fontId="112" fillId="3" borderId="77" xfId="5" applyFont="1" applyFill="1" applyBorder="1" applyAlignment="1">
      <alignment horizontal="center"/>
    </xf>
    <xf numFmtId="0" fontId="112" fillId="5" borderId="0" xfId="5" applyFont="1" applyFill="1" applyBorder="1" applyAlignment="1">
      <alignment horizontal="center"/>
    </xf>
    <xf numFmtId="0" fontId="112" fillId="5" borderId="112" xfId="5" applyFont="1" applyFill="1" applyBorder="1" applyAlignment="1">
      <alignment horizontal="center"/>
    </xf>
    <xf numFmtId="0" fontId="112" fillId="5" borderId="4" xfId="5" applyFont="1" applyFill="1" applyBorder="1" applyAlignment="1">
      <alignment horizontal="center"/>
    </xf>
    <xf numFmtId="0" fontId="112" fillId="5" borderId="14" xfId="5" applyFont="1" applyFill="1" applyBorder="1"/>
    <xf numFmtId="0" fontId="112" fillId="5" borderId="113" xfId="5" applyFont="1" applyFill="1" applyBorder="1" applyAlignment="1">
      <alignment horizontal="center"/>
    </xf>
    <xf numFmtId="0" fontId="112" fillId="5" borderId="111" xfId="5" applyFont="1" applyFill="1" applyBorder="1" applyAlignment="1">
      <alignment horizontal="center"/>
    </xf>
    <xf numFmtId="0" fontId="112" fillId="5" borderId="14" xfId="5" applyFont="1" applyFill="1" applyBorder="1" applyAlignment="1">
      <alignment horizontal="center" shrinkToFit="1"/>
    </xf>
    <xf numFmtId="0" fontId="112" fillId="5" borderId="81" xfId="5" applyFont="1" applyFill="1" applyBorder="1" applyAlignment="1">
      <alignment horizontal="center"/>
    </xf>
    <xf numFmtId="0" fontId="112" fillId="5" borderId="109" xfId="5" applyFont="1" applyFill="1" applyBorder="1" applyAlignment="1">
      <alignment horizontal="center"/>
    </xf>
    <xf numFmtId="0" fontId="112" fillId="5" borderId="82" xfId="5" applyFont="1" applyFill="1" applyBorder="1" applyAlignment="1">
      <alignment horizontal="center"/>
    </xf>
    <xf numFmtId="0" fontId="112" fillId="5" borderId="85" xfId="5" applyFont="1" applyFill="1" applyBorder="1" applyAlignment="1">
      <alignment horizontal="center"/>
    </xf>
    <xf numFmtId="0" fontId="112" fillId="5" borderId="106" xfId="5" applyFont="1" applyFill="1" applyBorder="1" applyAlignment="1">
      <alignment horizontal="center"/>
    </xf>
    <xf numFmtId="0" fontId="112" fillId="5" borderId="105" xfId="5" applyFont="1" applyFill="1" applyBorder="1" applyAlignment="1">
      <alignment horizontal="center"/>
    </xf>
    <xf numFmtId="0" fontId="112" fillId="5" borderId="104" xfId="5" applyFont="1" applyFill="1" applyBorder="1" applyAlignment="1">
      <alignment horizontal="center"/>
    </xf>
    <xf numFmtId="0" fontId="112" fillId="5" borderId="13" xfId="5" applyFont="1" applyFill="1" applyBorder="1" applyAlignment="1">
      <alignment horizontal="center"/>
    </xf>
    <xf numFmtId="0" fontId="112" fillId="5" borderId="103" xfId="5" applyFont="1" applyFill="1" applyBorder="1" applyAlignment="1">
      <alignment horizontal="center" shrinkToFit="1"/>
    </xf>
    <xf numFmtId="0" fontId="116" fillId="5" borderId="14" xfId="5" applyFont="1" applyFill="1" applyBorder="1" applyAlignment="1">
      <alignment horizontal="center"/>
    </xf>
    <xf numFmtId="0" fontId="112" fillId="2" borderId="15" xfId="5" applyFont="1" applyFill="1" applyBorder="1"/>
    <xf numFmtId="0" fontId="112" fillId="0" borderId="14" xfId="5" applyFont="1" applyBorder="1" applyAlignment="1">
      <alignment horizontal="center" shrinkToFit="1"/>
    </xf>
    <xf numFmtId="0" fontId="112" fillId="4" borderId="85" xfId="5" applyFont="1" applyFill="1" applyBorder="1" applyAlignment="1">
      <alignment horizontal="center"/>
    </xf>
    <xf numFmtId="0" fontId="105" fillId="2" borderId="14" xfId="5" applyFont="1" applyFill="1" applyBorder="1" applyAlignment="1">
      <alignment horizontal="center"/>
    </xf>
    <xf numFmtId="0" fontId="112" fillId="0" borderId="85" xfId="5" applyFont="1" applyBorder="1" applyAlignment="1">
      <alignment horizontal="center" shrinkToFit="1"/>
    </xf>
    <xf numFmtId="0" fontId="112" fillId="0" borderId="121" xfId="5" applyFont="1" applyBorder="1" applyAlignment="1">
      <alignment horizontal="center"/>
    </xf>
    <xf numFmtId="0" fontId="112" fillId="0" borderId="13" xfId="5" applyFont="1" applyBorder="1" applyAlignment="1">
      <alignment horizontal="center"/>
    </xf>
    <xf numFmtId="0" fontId="115" fillId="0" borderId="14" xfId="5" applyFont="1" applyBorder="1" applyAlignment="1">
      <alignment horizontal="center"/>
    </xf>
    <xf numFmtId="0" fontId="115" fillId="0" borderId="102" xfId="5" applyFont="1" applyBorder="1" applyAlignment="1">
      <alignment horizontal="center"/>
    </xf>
    <xf numFmtId="0" fontId="108" fillId="0" borderId="123" xfId="5" applyFont="1" applyBorder="1" applyAlignment="1">
      <alignment horizontal="center"/>
    </xf>
    <xf numFmtId="0" fontId="116" fillId="2" borderId="14" xfId="5" applyFont="1" applyFill="1" applyBorder="1"/>
    <xf numFmtId="0" fontId="112" fillId="0" borderId="0" xfId="5" applyFont="1" applyBorder="1" applyAlignment="1">
      <alignment horizontal="center"/>
    </xf>
    <xf numFmtId="0" fontId="112" fillId="0" borderId="115" xfId="5" applyFont="1" applyBorder="1" applyAlignment="1">
      <alignment horizontal="center"/>
    </xf>
    <xf numFmtId="0" fontId="112" fillId="4" borderId="110" xfId="5" applyFont="1" applyFill="1" applyBorder="1" applyAlignment="1">
      <alignment horizontal="center"/>
    </xf>
    <xf numFmtId="0" fontId="112" fillId="0" borderId="110" xfId="5" applyFont="1" applyBorder="1" applyAlignment="1">
      <alignment horizontal="center"/>
    </xf>
    <xf numFmtId="0" fontId="112" fillId="5" borderId="115" xfId="5" applyFont="1" applyFill="1" applyBorder="1" applyAlignment="1">
      <alignment horizontal="center"/>
    </xf>
    <xf numFmtId="0" fontId="112" fillId="5" borderId="5" xfId="5" applyFont="1" applyFill="1" applyBorder="1" applyAlignment="1">
      <alignment horizontal="center"/>
    </xf>
    <xf numFmtId="0" fontId="112" fillId="5" borderId="114" xfId="5" applyFont="1" applyFill="1" applyBorder="1" applyAlignment="1">
      <alignment horizontal="center"/>
    </xf>
    <xf numFmtId="0" fontId="112" fillId="5" borderId="110" xfId="5" applyFont="1" applyFill="1" applyBorder="1" applyAlignment="1">
      <alignment horizontal="center"/>
    </xf>
    <xf numFmtId="0" fontId="112" fillId="5" borderId="107" xfId="5" applyFont="1" applyFill="1" applyBorder="1" applyAlignment="1">
      <alignment horizontal="center"/>
    </xf>
    <xf numFmtId="0" fontId="108" fillId="0" borderId="14" xfId="5" applyFont="1" applyBorder="1" applyAlignment="1">
      <alignment horizontal="center" shrinkToFit="1"/>
    </xf>
    <xf numFmtId="176" fontId="113" fillId="2" borderId="160" xfId="1" applyNumberFormat="1" applyFont="1" applyFill="1" applyBorder="1" applyAlignment="1">
      <alignment vertical="center" wrapText="1"/>
    </xf>
    <xf numFmtId="176" fontId="113" fillId="2" borderId="102" xfId="1" applyNumberFormat="1" applyFont="1" applyFill="1" applyBorder="1" applyAlignment="1">
      <alignment vertical="center" wrapText="1"/>
    </xf>
    <xf numFmtId="176" fontId="113" fillId="2" borderId="161" xfId="1" applyNumberFormat="1" applyFont="1" applyFill="1" applyBorder="1" applyAlignment="1">
      <alignment vertical="center" shrinkToFit="1"/>
    </xf>
    <xf numFmtId="177" fontId="113" fillId="2" borderId="165" xfId="1" applyNumberFormat="1" applyFont="1" applyFill="1" applyBorder="1" applyAlignment="1">
      <alignment horizontal="left" vertical="center" shrinkToFit="1"/>
    </xf>
    <xf numFmtId="14" fontId="4" fillId="2" borderId="0" xfId="4" applyNumberFormat="1" applyFill="1"/>
    <xf numFmtId="183" fontId="0" fillId="0" borderId="11" xfId="0" applyNumberFormat="1" applyBorder="1" applyAlignment="1">
      <alignment horizontal="center" vertical="center"/>
    </xf>
    <xf numFmtId="0" fontId="57" fillId="0" borderId="19" xfId="0" applyFont="1" applyFill="1" applyBorder="1" applyAlignment="1">
      <alignment vertical="center"/>
    </xf>
    <xf numFmtId="0" fontId="57" fillId="0" borderId="0" xfId="0" applyFont="1" applyAlignment="1">
      <alignment vertical="center"/>
    </xf>
    <xf numFmtId="0" fontId="57" fillId="0" borderId="19" xfId="0" applyFont="1" applyBorder="1" applyAlignment="1">
      <alignment vertical="center"/>
    </xf>
    <xf numFmtId="0" fontId="0" fillId="0" borderId="19" xfId="0" applyFill="1" applyBorder="1" applyAlignment="1">
      <alignment vertical="center"/>
    </xf>
    <xf numFmtId="0" fontId="55" fillId="0" borderId="36" xfId="0" applyFont="1" applyBorder="1" applyAlignment="1" applyProtection="1">
      <alignment vertical="center" textRotation="255" wrapText="1"/>
    </xf>
    <xf numFmtId="180" fontId="63" fillId="0" borderId="36" xfId="0" applyNumberFormat="1" applyFont="1" applyBorder="1" applyAlignment="1" applyProtection="1">
      <alignment horizontal="center" vertical="center"/>
    </xf>
    <xf numFmtId="0" fontId="0" fillId="0" borderId="0" xfId="0" applyAlignment="1">
      <alignment horizontal="right" vertical="center"/>
    </xf>
    <xf numFmtId="183" fontId="0" fillId="0" borderId="9" xfId="0" applyNumberFormat="1" applyBorder="1">
      <alignment vertical="center"/>
    </xf>
    <xf numFmtId="183" fontId="0" fillId="0" borderId="0" xfId="0" applyNumberFormat="1" applyBorder="1">
      <alignment vertical="center"/>
    </xf>
    <xf numFmtId="185" fontId="57" fillId="0" borderId="7" xfId="13" applyNumberFormat="1" applyFont="1" applyFill="1" applyBorder="1" applyAlignment="1">
      <alignment vertical="center"/>
    </xf>
    <xf numFmtId="185" fontId="57" fillId="0" borderId="2" xfId="13" applyNumberFormat="1" applyFont="1" applyFill="1" applyBorder="1" applyAlignment="1">
      <alignment vertical="center"/>
    </xf>
    <xf numFmtId="186" fontId="0" fillId="0" borderId="9" xfId="0" applyNumberFormat="1" applyBorder="1">
      <alignment vertical="center"/>
    </xf>
    <xf numFmtId="0" fontId="61" fillId="0" borderId="293" xfId="0" applyFont="1" applyBorder="1" applyAlignment="1">
      <alignment horizontal="center" vertical="center"/>
    </xf>
    <xf numFmtId="0" fontId="90" fillId="0" borderId="92" xfId="1" applyFont="1" applyFill="1" applyBorder="1" applyAlignment="1">
      <alignment horizontal="center" vertical="center"/>
    </xf>
    <xf numFmtId="0" fontId="92" fillId="0" borderId="92" xfId="0" applyFont="1" applyBorder="1" applyAlignment="1">
      <alignment horizontal="center" vertical="center"/>
    </xf>
    <xf numFmtId="0" fontId="93" fillId="0" borderId="92" xfId="0" applyFont="1" applyBorder="1" applyAlignment="1" applyProtection="1">
      <alignment horizontal="center" vertical="center"/>
      <protection locked="0"/>
    </xf>
    <xf numFmtId="0" fontId="93" fillId="0" borderId="92" xfId="0" applyFont="1" applyBorder="1" applyAlignment="1" applyProtection="1">
      <alignment vertical="center"/>
      <protection locked="0"/>
    </xf>
    <xf numFmtId="0" fontId="94" fillId="0" borderId="92" xfId="0" applyFont="1" applyBorder="1" applyAlignment="1" applyProtection="1">
      <alignment horizontal="center" vertical="center"/>
      <protection locked="0"/>
    </xf>
    <xf numFmtId="0" fontId="57" fillId="0" borderId="92" xfId="0" applyFont="1" applyBorder="1" applyAlignment="1" applyProtection="1">
      <alignment horizontal="center" vertical="center"/>
      <protection locked="0"/>
    </xf>
    <xf numFmtId="0" fontId="57" fillId="15" borderId="321" xfId="0" applyFont="1" applyFill="1" applyBorder="1" applyAlignment="1">
      <alignment horizontal="center" vertical="center"/>
    </xf>
    <xf numFmtId="0" fontId="94" fillId="0" borderId="9" xfId="0" applyFont="1" applyBorder="1" applyAlignment="1" applyProtection="1">
      <alignment horizontal="center" vertical="center"/>
      <protection locked="0"/>
    </xf>
    <xf numFmtId="0" fontId="57" fillId="15" borderId="322" xfId="0" applyFont="1" applyFill="1" applyBorder="1" applyAlignment="1">
      <alignment horizontal="center" vertical="center"/>
    </xf>
    <xf numFmtId="0" fontId="15" fillId="4" borderId="85" xfId="1" applyFont="1" applyFill="1" applyBorder="1" applyAlignment="1">
      <alignment horizontal="center" vertical="distributed"/>
    </xf>
    <xf numFmtId="0" fontId="15" fillId="5" borderId="116" xfId="1" applyFont="1" applyFill="1" applyBorder="1" applyAlignment="1">
      <alignment horizontal="center" vertical="distributed" wrapText="1"/>
    </xf>
    <xf numFmtId="0" fontId="15" fillId="5" borderId="85" xfId="1" applyFont="1" applyFill="1" applyBorder="1" applyAlignment="1">
      <alignment horizontal="center" vertical="distributed"/>
    </xf>
    <xf numFmtId="0" fontId="117" fillId="0" borderId="0" xfId="8" applyFont="1" applyBorder="1" applyAlignment="1">
      <alignment vertical="center" wrapText="1"/>
    </xf>
    <xf numFmtId="0" fontId="44" fillId="0" borderId="9" xfId="0" applyFont="1" applyBorder="1" applyAlignment="1">
      <alignment horizontal="center" vertical="center"/>
    </xf>
    <xf numFmtId="0" fontId="0" fillId="0" borderId="9" xfId="0" applyBorder="1" applyAlignment="1">
      <alignment horizontal="left" vertical="center" wrapText="1"/>
    </xf>
    <xf numFmtId="0" fontId="0" fillId="0" borderId="323" xfId="0" applyBorder="1">
      <alignment vertical="center"/>
    </xf>
    <xf numFmtId="0" fontId="34" fillId="0" borderId="38" xfId="8" applyFont="1" applyBorder="1" applyAlignment="1">
      <alignment vertical="center"/>
    </xf>
    <xf numFmtId="0" fontId="34" fillId="0" borderId="38" xfId="8" applyFont="1" applyFill="1" applyBorder="1" applyAlignment="1">
      <alignment vertical="center"/>
    </xf>
    <xf numFmtId="176" fontId="113" fillId="2" borderId="165" xfId="1" applyNumberFormat="1" applyFont="1" applyFill="1" applyBorder="1" applyAlignment="1">
      <alignment horizontal="center" vertical="center"/>
    </xf>
    <xf numFmtId="176" fontId="113" fillId="2" borderId="16" xfId="1" applyNumberFormat="1" applyFont="1" applyFill="1" applyBorder="1" applyAlignment="1">
      <alignment horizontal="center" vertical="center"/>
    </xf>
    <xf numFmtId="0" fontId="106" fillId="0" borderId="13" xfId="0" applyFont="1" applyBorder="1" applyAlignment="1" applyProtection="1">
      <alignment horizontal="center" vertical="center"/>
      <protection locked="0"/>
    </xf>
    <xf numFmtId="0" fontId="107" fillId="15" borderId="157" xfId="0" applyFont="1" applyFill="1" applyBorder="1" applyAlignment="1">
      <alignment horizontal="center" vertical="center"/>
    </xf>
    <xf numFmtId="0" fontId="107" fillId="15" borderId="14" xfId="0" applyFont="1" applyFill="1" applyBorder="1" applyAlignment="1">
      <alignment horizontal="center" vertical="center"/>
    </xf>
    <xf numFmtId="0" fontId="105" fillId="0" borderId="139" xfId="1" applyFont="1" applyFill="1" applyBorder="1" applyAlignment="1">
      <alignment horizontal="center" vertical="center"/>
    </xf>
    <xf numFmtId="0" fontId="106" fillId="0" borderId="139" xfId="0" applyFont="1" applyBorder="1" applyAlignment="1">
      <alignment horizontal="center" vertical="center"/>
    </xf>
    <xf numFmtId="0" fontId="106" fillId="0" borderId="139" xfId="0" applyFont="1" applyBorder="1" applyAlignment="1" applyProtection="1">
      <alignment horizontal="center" vertical="center"/>
      <protection locked="0"/>
    </xf>
    <xf numFmtId="0" fontId="106" fillId="0" borderId="139" xfId="0" applyFont="1" applyBorder="1" applyAlignment="1" applyProtection="1">
      <alignment vertical="center"/>
      <protection locked="0"/>
    </xf>
    <xf numFmtId="0" fontId="106" fillId="0" borderId="139" xfId="0" applyFont="1" applyBorder="1" applyAlignment="1" applyProtection="1">
      <alignment horizontal="center" vertical="center"/>
      <protection locked="0"/>
    </xf>
    <xf numFmtId="0" fontId="106" fillId="15" borderId="302" xfId="0" applyFont="1" applyFill="1" applyBorder="1" applyAlignment="1">
      <alignment horizontal="center" vertical="center"/>
    </xf>
    <xf numFmtId="0" fontId="108" fillId="0" borderId="9" xfId="0" applyFont="1" applyBorder="1" applyAlignment="1" applyProtection="1">
      <alignment horizontal="center" vertical="center"/>
      <protection locked="0"/>
    </xf>
    <xf numFmtId="0" fontId="105" fillId="0" borderId="13" xfId="1" applyFont="1" applyFill="1" applyBorder="1" applyAlignment="1">
      <alignment horizontal="center" vertical="center"/>
    </xf>
    <xf numFmtId="0" fontId="105" fillId="0" borderId="3" xfId="7" applyFont="1" applyFill="1" applyBorder="1" applyAlignment="1">
      <alignment horizontal="center" vertical="center"/>
    </xf>
    <xf numFmtId="0" fontId="105" fillId="0" borderId="1" xfId="1" applyFont="1" applyFill="1" applyBorder="1" applyAlignment="1">
      <alignment horizontal="center" vertical="center"/>
    </xf>
    <xf numFmtId="0" fontId="113" fillId="0" borderId="284" xfId="1" applyFont="1" applyBorder="1" applyAlignment="1">
      <alignment horizontal="center" vertical="center"/>
    </xf>
    <xf numFmtId="0" fontId="1" fillId="0" borderId="284" xfId="1" applyFont="1" applyBorder="1" applyAlignment="1">
      <alignment horizontal="center" vertical="center"/>
    </xf>
    <xf numFmtId="0" fontId="105" fillId="0" borderId="21" xfId="1" applyFont="1" applyFill="1" applyBorder="1" applyAlignment="1">
      <alignment horizontal="center" vertical="center"/>
    </xf>
    <xf numFmtId="0" fontId="105" fillId="0" borderId="23" xfId="7" applyFont="1" applyFill="1" applyBorder="1" applyAlignment="1">
      <alignment horizontal="center" vertical="center"/>
    </xf>
    <xf numFmtId="0" fontId="26" fillId="0" borderId="250" xfId="1" applyFont="1" applyFill="1" applyBorder="1" applyAlignment="1">
      <alignment horizontal="center" vertical="center"/>
    </xf>
    <xf numFmtId="0" fontId="1" fillId="0" borderId="61" xfId="1" applyFont="1" applyBorder="1" applyAlignment="1">
      <alignment horizontal="center" vertical="center"/>
    </xf>
    <xf numFmtId="0" fontId="61" fillId="0" borderId="44" xfId="0" applyFont="1" applyBorder="1" applyAlignment="1">
      <alignment horizontal="center" vertical="center"/>
    </xf>
    <xf numFmtId="0" fontId="106" fillId="0" borderId="15" xfId="0" applyFont="1" applyBorder="1" applyAlignment="1">
      <alignment horizontal="center" vertical="center"/>
    </xf>
    <xf numFmtId="0" fontId="106" fillId="0" borderId="15" xfId="0" applyFont="1" applyBorder="1" applyAlignment="1" applyProtection="1">
      <alignment horizontal="center" vertical="center"/>
      <protection locked="0"/>
    </xf>
    <xf numFmtId="0" fontId="106" fillId="0" borderId="15" xfId="0" applyFont="1" applyBorder="1" applyAlignment="1" applyProtection="1">
      <alignment vertical="center"/>
      <protection locked="0"/>
    </xf>
    <xf numFmtId="0" fontId="106" fillId="15" borderId="324" xfId="0" applyFont="1" applyFill="1" applyBorder="1" applyAlignment="1">
      <alignment horizontal="center" vertical="center"/>
    </xf>
    <xf numFmtId="176" fontId="113" fillId="10" borderId="88" xfId="1" applyNumberFormat="1" applyFont="1" applyFill="1" applyBorder="1" applyAlignment="1">
      <alignment horizontal="center" vertical="center" wrapText="1"/>
    </xf>
    <xf numFmtId="176" fontId="113" fillId="10" borderId="85" xfId="1" applyNumberFormat="1" applyFont="1" applyFill="1" applyBorder="1" applyAlignment="1">
      <alignment horizontal="center" vertical="center" wrapText="1"/>
    </xf>
    <xf numFmtId="176" fontId="113" fillId="2" borderId="97" xfId="1" applyNumberFormat="1" applyFont="1" applyFill="1" applyBorder="1" applyAlignment="1">
      <alignment vertical="center" shrinkToFit="1"/>
    </xf>
    <xf numFmtId="177" fontId="113" fillId="2" borderId="75" xfId="1" applyNumberFormat="1" applyFont="1" applyFill="1" applyBorder="1" applyAlignment="1">
      <alignment horizontal="left" vertical="center" shrinkToFit="1"/>
    </xf>
    <xf numFmtId="0" fontId="36" fillId="28" borderId="42" xfId="8" applyFont="1" applyFill="1" applyBorder="1" applyAlignment="1">
      <alignment horizontal="center" vertical="center"/>
    </xf>
    <xf numFmtId="0" fontId="36" fillId="28" borderId="45" xfId="8" applyFont="1" applyFill="1" applyBorder="1" applyAlignment="1">
      <alignment horizontal="center" vertical="center"/>
    </xf>
    <xf numFmtId="0" fontId="14" fillId="0" borderId="76"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94" xfId="1" applyFont="1" applyFill="1" applyBorder="1" applyAlignment="1">
      <alignment horizontal="center" vertical="center"/>
    </xf>
    <xf numFmtId="0" fontId="14" fillId="0" borderId="5" xfId="1" applyFont="1" applyFill="1" applyBorder="1" applyAlignment="1">
      <alignment vertical="center"/>
    </xf>
    <xf numFmtId="0" fontId="14" fillId="0" borderId="0" xfId="1" applyFont="1" applyFill="1" applyBorder="1" applyAlignment="1">
      <alignment vertical="center"/>
    </xf>
    <xf numFmtId="0" fontId="14" fillId="0" borderId="35" xfId="1" applyFont="1" applyFill="1" applyBorder="1" applyAlignment="1">
      <alignment vertical="center"/>
    </xf>
    <xf numFmtId="0" fontId="14" fillId="0" borderId="165" xfId="1" applyFont="1" applyFill="1" applyBorder="1" applyAlignment="1">
      <alignment horizontal="center" vertical="center"/>
    </xf>
    <xf numFmtId="0" fontId="14" fillId="2" borderId="96" xfId="1" applyFont="1" applyFill="1" applyBorder="1" applyAlignment="1">
      <alignment horizontal="center" vertical="center" shrinkToFit="1"/>
    </xf>
    <xf numFmtId="176" fontId="14" fillId="2" borderId="76" xfId="1" applyNumberFormat="1" applyFont="1" applyFill="1" applyBorder="1" applyAlignment="1">
      <alignment vertical="center" shrinkToFit="1"/>
    </xf>
    <xf numFmtId="0" fontId="14" fillId="0" borderId="16"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254" xfId="1" applyFont="1" applyFill="1" applyBorder="1" applyAlignment="1">
      <alignment horizontal="center" vertical="center"/>
    </xf>
    <xf numFmtId="0" fontId="75" fillId="0" borderId="0" xfId="16" applyFont="1" applyFill="1" applyBorder="1" applyAlignment="1">
      <alignment horizontal="center" vertical="center"/>
    </xf>
    <xf numFmtId="0" fontId="75" fillId="0" borderId="0" xfId="16" applyFont="1" applyBorder="1" applyAlignment="1">
      <alignment horizontal="center" vertical="center"/>
    </xf>
    <xf numFmtId="0" fontId="75" fillId="0" borderId="0" xfId="16" applyFont="1" applyFill="1" applyBorder="1" applyAlignment="1" applyProtection="1">
      <alignment horizontal="center" vertical="center"/>
      <protection locked="0"/>
    </xf>
    <xf numFmtId="0" fontId="49" fillId="0" borderId="61" xfId="8" applyFont="1" applyBorder="1" applyAlignment="1">
      <alignment vertical="center"/>
    </xf>
    <xf numFmtId="0" fontId="57" fillId="0" borderId="48"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1" xfId="13" applyFont="1" applyFill="1" applyBorder="1" applyAlignment="1">
      <alignment horizontal="left" vertical="center"/>
    </xf>
    <xf numFmtId="0" fontId="57" fillId="0" borderId="2" xfId="13" applyFont="1" applyFill="1" applyBorder="1">
      <alignment vertical="center"/>
    </xf>
    <xf numFmtId="0" fontId="57" fillId="0" borderId="5" xfId="13" applyFont="1" applyFill="1" applyBorder="1" applyAlignment="1">
      <alignment horizontal="center" vertical="center"/>
    </xf>
    <xf numFmtId="0" fontId="57" fillId="0" borderId="0" xfId="13" applyFont="1" applyFill="1" applyBorder="1" applyAlignment="1">
      <alignment horizontal="center" vertical="center"/>
    </xf>
    <xf numFmtId="0" fontId="57" fillId="0" borderId="4" xfId="13" applyFont="1" applyFill="1" applyBorder="1" applyAlignment="1">
      <alignment horizontal="center" vertical="center"/>
    </xf>
    <xf numFmtId="0" fontId="57" fillId="0" borderId="7" xfId="13" applyFont="1" applyFill="1" applyBorder="1" applyAlignment="1">
      <alignment horizontal="center" vertical="center"/>
    </xf>
    <xf numFmtId="0" fontId="57" fillId="0" borderId="8" xfId="13" applyFont="1" applyFill="1" applyBorder="1" applyAlignment="1">
      <alignment horizontal="center" vertical="center"/>
    </xf>
    <xf numFmtId="0" fontId="57" fillId="0" borderId="6" xfId="13" applyFont="1" applyFill="1" applyBorder="1" applyAlignment="1">
      <alignment horizontal="center" vertical="center"/>
    </xf>
    <xf numFmtId="0" fontId="57" fillId="0" borderId="25" xfId="13" applyFont="1" applyFill="1" applyBorder="1" applyAlignment="1">
      <alignment horizontal="center" vertical="center"/>
    </xf>
    <xf numFmtId="0" fontId="57" fillId="0" borderId="19" xfId="13" applyFont="1" applyFill="1" applyBorder="1" applyAlignment="1">
      <alignment horizontal="center" vertical="center"/>
    </xf>
    <xf numFmtId="0" fontId="57" fillId="0" borderId="8"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13" applyFont="1" applyFill="1" applyBorder="1" applyAlignment="1">
      <alignment horizontal="center" vertical="center"/>
    </xf>
    <xf numFmtId="0" fontId="57" fillId="0" borderId="28" xfId="13" applyFont="1" applyFill="1" applyBorder="1">
      <alignment vertical="center"/>
    </xf>
    <xf numFmtId="0" fontId="57" fillId="0" borderId="11" xfId="13" applyFont="1" applyFill="1" applyBorder="1">
      <alignment vertical="center"/>
    </xf>
    <xf numFmtId="0" fontId="57" fillId="25" borderId="5" xfId="13" applyFont="1" applyFill="1" applyBorder="1" applyAlignment="1">
      <alignment horizontal="left" vertical="center"/>
    </xf>
    <xf numFmtId="0" fontId="57" fillId="25" borderId="0" xfId="13" applyFont="1" applyFill="1" applyBorder="1" applyAlignment="1">
      <alignment horizontal="left" vertical="center"/>
    </xf>
    <xf numFmtId="0" fontId="106" fillId="0" borderId="9" xfId="0" applyFont="1" applyBorder="1" applyAlignment="1">
      <alignment horizontal="center" vertical="center"/>
    </xf>
    <xf numFmtId="0" fontId="14" fillId="0" borderId="61" xfId="1" applyFont="1" applyFill="1" applyBorder="1" applyAlignment="1">
      <alignment vertical="center"/>
    </xf>
    <xf numFmtId="0" fontId="113" fillId="5" borderId="112" xfId="5" applyFont="1" applyFill="1" applyBorder="1" applyAlignment="1">
      <alignment horizontal="center"/>
    </xf>
    <xf numFmtId="0" fontId="135" fillId="0" borderId="15" xfId="5" applyFont="1" applyBorder="1" applyAlignment="1">
      <alignment horizontal="center"/>
    </xf>
    <xf numFmtId="0" fontId="135" fillId="5" borderId="4" xfId="5" applyFont="1" applyFill="1" applyBorder="1" applyAlignment="1">
      <alignment horizontal="center"/>
    </xf>
    <xf numFmtId="0" fontId="81" fillId="0" borderId="250" xfId="16" applyFont="1" applyBorder="1" applyAlignment="1">
      <alignment vertical="center"/>
    </xf>
    <xf numFmtId="0" fontId="75" fillId="0" borderId="0" xfId="16" applyFont="1" applyBorder="1" applyAlignment="1">
      <alignment vertical="center"/>
    </xf>
    <xf numFmtId="0" fontId="75" fillId="0" borderId="61" xfId="16" applyFont="1" applyBorder="1" applyAlignment="1">
      <alignment vertical="center"/>
    </xf>
    <xf numFmtId="0" fontId="75" fillId="0" borderId="250" xfId="16" applyFont="1" applyBorder="1" applyAlignment="1">
      <alignment vertical="center"/>
    </xf>
    <xf numFmtId="0" fontId="79" fillId="0" borderId="250" xfId="16" applyFont="1" applyFill="1" applyBorder="1" applyAlignment="1">
      <alignment horizontal="center" vertical="center"/>
    </xf>
    <xf numFmtId="0" fontId="75" fillId="0" borderId="61" xfId="16" applyFont="1" applyFill="1" applyBorder="1" applyAlignment="1">
      <alignment vertical="center"/>
    </xf>
    <xf numFmtId="0" fontId="75" fillId="0" borderId="258" xfId="16" applyFont="1" applyFill="1" applyBorder="1" applyAlignment="1">
      <alignment vertical="center"/>
    </xf>
    <xf numFmtId="0" fontId="75" fillId="0" borderId="58" xfId="16" applyFont="1" applyFill="1" applyBorder="1" applyAlignment="1">
      <alignment vertical="center"/>
    </xf>
    <xf numFmtId="0" fontId="75" fillId="0" borderId="325" xfId="16" applyFont="1" applyBorder="1" applyAlignment="1">
      <alignment vertical="center"/>
    </xf>
    <xf numFmtId="0" fontId="75" fillId="0" borderId="326" xfId="16" applyFont="1" applyBorder="1" applyAlignment="1">
      <alignment vertical="center"/>
    </xf>
    <xf numFmtId="0" fontId="79" fillId="0" borderId="250" xfId="16" applyFont="1" applyBorder="1" applyAlignment="1">
      <alignment horizontal="center" vertical="center"/>
    </xf>
    <xf numFmtId="0" fontId="75" fillId="15" borderId="250" xfId="16" applyFont="1" applyFill="1" applyBorder="1" applyAlignment="1">
      <alignment vertical="center"/>
    </xf>
    <xf numFmtId="0" fontId="75" fillId="15" borderId="0" xfId="16" applyFont="1" applyFill="1" applyBorder="1" applyAlignment="1">
      <alignment vertical="center"/>
    </xf>
    <xf numFmtId="0" fontId="77" fillId="15" borderId="0" xfId="16" applyFont="1" applyFill="1" applyBorder="1" applyAlignment="1">
      <alignment vertical="center"/>
    </xf>
    <xf numFmtId="0" fontId="75" fillId="15" borderId="253" xfId="16" applyFont="1" applyFill="1" applyBorder="1" applyAlignment="1">
      <alignment vertical="center"/>
    </xf>
    <xf numFmtId="0" fontId="75" fillId="15" borderId="16" xfId="16" applyFont="1" applyFill="1" applyBorder="1" applyAlignment="1">
      <alignment vertical="center"/>
    </xf>
    <xf numFmtId="0" fontId="20" fillId="22" borderId="71" xfId="1" applyFont="1" applyFill="1" applyBorder="1" applyAlignment="1">
      <alignment vertical="center" shrinkToFit="1"/>
    </xf>
    <xf numFmtId="0" fontId="20" fillId="22" borderId="70" xfId="1" applyFont="1" applyFill="1" applyBorder="1" applyAlignment="1">
      <alignment vertical="center" shrinkToFit="1"/>
    </xf>
    <xf numFmtId="0" fontId="20" fillId="22" borderId="261" xfId="1" applyFont="1" applyFill="1" applyBorder="1" applyAlignment="1">
      <alignment vertical="center" shrinkToFit="1"/>
    </xf>
    <xf numFmtId="20" fontId="112" fillId="0" borderId="122" xfId="5" applyNumberFormat="1" applyFont="1" applyBorder="1" applyAlignment="1">
      <alignment horizontal="center"/>
    </xf>
    <xf numFmtId="176" fontId="113" fillId="2" borderId="170" xfId="1" applyNumberFormat="1" applyFont="1" applyFill="1" applyBorder="1" applyAlignment="1">
      <alignment vertical="center" shrinkToFit="1"/>
    </xf>
    <xf numFmtId="177" fontId="113" fillId="2" borderId="96" xfId="1" applyNumberFormat="1" applyFont="1" applyFill="1" applyBorder="1" applyAlignment="1">
      <alignment horizontal="left" vertical="center" shrinkToFit="1"/>
    </xf>
    <xf numFmtId="0" fontId="108" fillId="0" borderId="0" xfId="16" applyFont="1" applyFill="1" applyBorder="1" applyAlignment="1" applyProtection="1">
      <alignment horizontal="center" vertical="center"/>
      <protection locked="0"/>
    </xf>
    <xf numFmtId="0" fontId="26" fillId="0" borderId="272" xfId="1" applyFont="1" applyFill="1" applyBorder="1" applyAlignment="1">
      <alignment horizontal="center" vertical="center"/>
    </xf>
    <xf numFmtId="0" fontId="1" fillId="0" borderId="139" xfId="1" applyFont="1" applyFill="1" applyBorder="1" applyAlignment="1">
      <alignment horizontal="center" vertical="center" shrinkToFit="1"/>
    </xf>
    <xf numFmtId="0" fontId="24" fillId="0" borderId="130" xfId="7" applyFont="1" applyFill="1" applyBorder="1" applyAlignment="1">
      <alignment horizontal="center" vertical="center"/>
    </xf>
    <xf numFmtId="0" fontId="1" fillId="0" borderId="139" xfId="1" applyFont="1" applyFill="1" applyBorder="1" applyAlignment="1">
      <alignment horizontal="center" vertical="center"/>
    </xf>
    <xf numFmtId="0" fontId="1" fillId="0" borderId="327" xfId="1" applyFont="1" applyFill="1" applyBorder="1" applyAlignment="1">
      <alignment horizontal="center" vertical="center" shrinkToFit="1"/>
    </xf>
    <xf numFmtId="0" fontId="1" fillId="0" borderId="273" xfId="1" applyFont="1" applyBorder="1" applyAlignment="1">
      <alignment horizontal="center" vertical="center"/>
    </xf>
    <xf numFmtId="0" fontId="115" fillId="0" borderId="284" xfId="1" applyFont="1" applyBorder="1" applyAlignment="1">
      <alignment horizontal="center" vertical="center"/>
    </xf>
    <xf numFmtId="0" fontId="115" fillId="0" borderId="256" xfId="1" applyFont="1" applyBorder="1" applyAlignment="1">
      <alignment horizontal="center" vertical="center"/>
    </xf>
    <xf numFmtId="0" fontId="24" fillId="0" borderId="139" xfId="7" applyFont="1" applyFill="1" applyBorder="1" applyAlignment="1">
      <alignment horizontal="center" vertical="center"/>
    </xf>
    <xf numFmtId="0" fontId="106" fillId="0" borderId="255" xfId="0" applyFont="1" applyBorder="1" applyAlignment="1">
      <alignment horizontal="center" vertical="center"/>
    </xf>
    <xf numFmtId="20" fontId="112" fillId="0" borderId="8" xfId="5" applyNumberFormat="1" applyFont="1" applyBorder="1" applyAlignment="1">
      <alignment horizontal="center"/>
    </xf>
    <xf numFmtId="0" fontId="0" fillId="0" borderId="248" xfId="0" applyBorder="1">
      <alignment vertical="center"/>
    </xf>
    <xf numFmtId="0" fontId="0" fillId="0" borderId="17" xfId="0" applyBorder="1" applyAlignment="1">
      <alignment horizontal="center" vertical="center"/>
    </xf>
    <xf numFmtId="0" fontId="0" fillId="0" borderId="17" xfId="0" applyBorder="1">
      <alignment vertical="center"/>
    </xf>
    <xf numFmtId="0" fontId="57" fillId="0" borderId="17" xfId="0" applyFont="1" applyBorder="1" applyAlignment="1">
      <alignment vertical="center"/>
    </xf>
    <xf numFmtId="0" fontId="57" fillId="0" borderId="249" xfId="0" applyFont="1" applyBorder="1" applyAlignment="1">
      <alignment vertical="center"/>
    </xf>
    <xf numFmtId="0" fontId="84" fillId="0" borderId="0" xfId="0" applyFont="1" applyBorder="1" applyAlignment="1">
      <alignment vertical="center"/>
    </xf>
    <xf numFmtId="0" fontId="57" fillId="0" borderId="61" xfId="0" applyFont="1" applyBorder="1" applyAlignment="1">
      <alignment vertical="center"/>
    </xf>
    <xf numFmtId="0" fontId="0" fillId="0" borderId="0" xfId="0" applyBorder="1" applyAlignment="1">
      <alignment vertical="center"/>
    </xf>
    <xf numFmtId="0" fontId="0" fillId="0" borderId="250" xfId="0" applyBorder="1">
      <alignment vertical="center"/>
    </xf>
    <xf numFmtId="0" fontId="57" fillId="0" borderId="258" xfId="13" applyFont="1" applyFill="1" applyBorder="1" applyAlignment="1">
      <alignment vertical="center"/>
    </xf>
    <xf numFmtId="0" fontId="57" fillId="0" borderId="58" xfId="13" applyFont="1" applyFill="1" applyBorder="1" applyAlignment="1">
      <alignment vertical="center"/>
    </xf>
    <xf numFmtId="0" fontId="15" fillId="2" borderId="19" xfId="1" applyFont="1" applyFill="1" applyBorder="1" applyAlignment="1">
      <alignment horizontal="left" vertical="center"/>
    </xf>
    <xf numFmtId="0" fontId="7" fillId="2" borderId="0" xfId="4" applyFont="1" applyFill="1" applyBorder="1" applyAlignment="1">
      <alignment horizontal="right"/>
    </xf>
    <xf numFmtId="0" fontId="34" fillId="0" borderId="0" xfId="8" applyFont="1" applyBorder="1" applyAlignment="1">
      <alignment horizontal="center" vertical="center"/>
    </xf>
    <xf numFmtId="0" fontId="34" fillId="0" borderId="0" xfId="8" applyFont="1" applyBorder="1" applyAlignment="1">
      <alignment horizontal="center" vertical="center" wrapText="1"/>
    </xf>
    <xf numFmtId="0" fontId="34" fillId="0" borderId="250" xfId="8" applyFont="1" applyBorder="1" applyAlignment="1">
      <alignment horizontal="center" vertical="center" wrapText="1"/>
    </xf>
    <xf numFmtId="0" fontId="57" fillId="0" borderId="48"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1" xfId="13" applyFont="1" applyFill="1" applyBorder="1" applyAlignment="1">
      <alignment horizontal="left" vertical="center"/>
    </xf>
    <xf numFmtId="0" fontId="57" fillId="0" borderId="2" xfId="13" applyFont="1" applyFill="1" applyBorder="1">
      <alignment vertical="center"/>
    </xf>
    <xf numFmtId="0" fontId="57" fillId="0" borderId="5" xfId="13" applyFont="1" applyFill="1" applyBorder="1" applyAlignment="1">
      <alignment horizontal="center" vertical="center"/>
    </xf>
    <xf numFmtId="0" fontId="57" fillId="0" borderId="0" xfId="13" applyFont="1" applyFill="1" applyBorder="1" applyAlignment="1">
      <alignment horizontal="center" vertical="center"/>
    </xf>
    <xf numFmtId="0" fontId="57" fillId="0" borderId="4" xfId="13" applyFont="1" applyFill="1" applyBorder="1" applyAlignment="1">
      <alignment horizontal="center" vertical="center"/>
    </xf>
    <xf numFmtId="0" fontId="57" fillId="0" borderId="7" xfId="13" applyFont="1" applyFill="1" applyBorder="1" applyAlignment="1">
      <alignment horizontal="center" vertical="center"/>
    </xf>
    <xf numFmtId="0" fontId="57" fillId="0" borderId="8" xfId="13" applyFont="1" applyFill="1" applyBorder="1" applyAlignment="1">
      <alignment horizontal="center" vertical="center"/>
    </xf>
    <xf numFmtId="0" fontId="57" fillId="0" borderId="6" xfId="13" applyFont="1" applyFill="1" applyBorder="1" applyAlignment="1">
      <alignment horizontal="center" vertical="center"/>
    </xf>
    <xf numFmtId="0" fontId="57" fillId="0" borderId="25" xfId="13" applyFont="1" applyFill="1" applyBorder="1" applyAlignment="1">
      <alignment horizontal="center" vertical="center"/>
    </xf>
    <xf numFmtId="0" fontId="57" fillId="0" borderId="19" xfId="13" applyFont="1" applyFill="1" applyBorder="1" applyAlignment="1">
      <alignment horizontal="center" vertical="center"/>
    </xf>
    <xf numFmtId="0" fontId="57" fillId="0" borderId="8"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13" applyFont="1" applyFill="1" applyBorder="1" applyAlignment="1">
      <alignment horizontal="center" vertical="center"/>
    </xf>
    <xf numFmtId="0" fontId="57" fillId="0" borderId="28" xfId="13" applyFont="1" applyFill="1" applyBorder="1">
      <alignment vertical="center"/>
    </xf>
    <xf numFmtId="0" fontId="57" fillId="0" borderId="11" xfId="13" applyFont="1" applyFill="1" applyBorder="1">
      <alignment vertical="center"/>
    </xf>
    <xf numFmtId="0" fontId="57" fillId="25" borderId="5" xfId="13" applyFont="1" applyFill="1" applyBorder="1" applyAlignment="1">
      <alignment horizontal="left" vertical="center"/>
    </xf>
    <xf numFmtId="0" fontId="57" fillId="25" borderId="0" xfId="13" applyFont="1" applyFill="1" applyBorder="1" applyAlignment="1">
      <alignment horizontal="left" vertical="center"/>
    </xf>
    <xf numFmtId="0" fontId="0" fillId="0" borderId="0" xfId="0" applyAlignment="1">
      <alignment horizontal="center" vertical="center"/>
    </xf>
    <xf numFmtId="0" fontId="36" fillId="20" borderId="41" xfId="8" applyFont="1" applyFill="1" applyBorder="1" applyAlignment="1">
      <alignment horizontal="center" vertical="center"/>
    </xf>
    <xf numFmtId="0" fontId="36" fillId="28" borderId="268" xfId="8" applyFont="1" applyFill="1" applyBorder="1" applyAlignment="1">
      <alignment horizontal="center" vertical="center"/>
    </xf>
    <xf numFmtId="0" fontId="36" fillId="18" borderId="268" xfId="8" applyFont="1" applyFill="1" applyBorder="1" applyAlignment="1">
      <alignment horizontal="center" vertical="center"/>
    </xf>
    <xf numFmtId="0" fontId="36" fillId="17" borderId="268" xfId="8" applyFont="1" applyFill="1" applyBorder="1" applyAlignment="1">
      <alignment horizontal="center" vertical="center"/>
    </xf>
    <xf numFmtId="0" fontId="36" fillId="16" borderId="255" xfId="8" applyFont="1" applyFill="1" applyBorder="1" applyAlignment="1">
      <alignment horizontal="center" vertical="center"/>
    </xf>
    <xf numFmtId="0" fontId="36" fillId="16" borderId="268" xfId="8" applyFont="1" applyFill="1" applyBorder="1" applyAlignment="1">
      <alignment horizontal="center" vertical="center"/>
    </xf>
    <xf numFmtId="0" fontId="44" fillId="0" borderId="9" xfId="0" applyFont="1" applyBorder="1" applyAlignment="1">
      <alignment horizontal="center" vertical="center"/>
    </xf>
    <xf numFmtId="0" fontId="127" fillId="16" borderId="9" xfId="15" applyFont="1" applyFill="1" applyBorder="1" applyAlignment="1">
      <alignment vertical="center"/>
    </xf>
    <xf numFmtId="0" fontId="130" fillId="0" borderId="0" xfId="0" applyFont="1" applyAlignment="1">
      <alignment horizontal="center" vertical="center"/>
    </xf>
    <xf numFmtId="0" fontId="129" fillId="11" borderId="9" xfId="0" applyFont="1" applyFill="1" applyBorder="1" applyAlignment="1">
      <alignment horizontal="left" vertical="center"/>
    </xf>
    <xf numFmtId="0" fontId="45" fillId="11" borderId="9" xfId="0" applyFont="1" applyFill="1" applyBorder="1" applyAlignment="1">
      <alignment horizontal="center" vertical="center"/>
    </xf>
    <xf numFmtId="0" fontId="127" fillId="11" borderId="9" xfId="15" applyFont="1" applyFill="1" applyBorder="1" applyAlignment="1">
      <alignment vertical="center"/>
    </xf>
    <xf numFmtId="0" fontId="128" fillId="11" borderId="9" xfId="15" applyFont="1" applyFill="1" applyBorder="1" applyAlignment="1">
      <alignment vertical="center"/>
    </xf>
    <xf numFmtId="0" fontId="44" fillId="16" borderId="9" xfId="0" applyFont="1" applyFill="1" applyBorder="1" applyAlignment="1">
      <alignment horizontal="center" vertical="center"/>
    </xf>
    <xf numFmtId="0" fontId="127" fillId="24" borderId="9" xfId="15" applyFont="1" applyFill="1" applyBorder="1" applyAlignment="1">
      <alignment vertical="center"/>
    </xf>
    <xf numFmtId="0" fontId="12" fillId="0" borderId="0" xfId="4" applyFont="1" applyFill="1" applyBorder="1" applyAlignment="1">
      <alignment horizontal="left"/>
    </xf>
    <xf numFmtId="0" fontId="7" fillId="0" borderId="0" xfId="4" applyFont="1" applyFill="1" applyBorder="1" applyAlignment="1" applyProtection="1">
      <alignment horizontal="left" vertical="center"/>
      <protection locked="0"/>
    </xf>
    <xf numFmtId="0" fontId="7" fillId="0" borderId="61" xfId="4" applyFont="1" applyFill="1" applyBorder="1" applyAlignment="1" applyProtection="1">
      <alignment horizontal="left" vertical="center"/>
      <protection locked="0"/>
    </xf>
    <xf numFmtId="0" fontId="16" fillId="2" borderId="248" xfId="4" applyFont="1" applyFill="1" applyBorder="1" applyAlignment="1" applyProtection="1">
      <alignment horizontal="center" vertical="center" shrinkToFit="1"/>
    </xf>
    <xf numFmtId="0" fontId="16" fillId="2" borderId="17" xfId="4" applyFont="1" applyFill="1" applyBorder="1" applyAlignment="1" applyProtection="1">
      <alignment horizontal="center" vertical="center" shrinkToFit="1"/>
    </xf>
    <xf numFmtId="0" fontId="16" fillId="2" borderId="249" xfId="4" applyFont="1" applyFill="1" applyBorder="1" applyAlignment="1" applyProtection="1">
      <alignment horizontal="center" vertical="center" shrinkToFit="1"/>
    </xf>
    <xf numFmtId="0" fontId="133" fillId="0" borderId="39" xfId="4" applyFont="1" applyFill="1" applyBorder="1" applyAlignment="1">
      <alignment horizontal="left" vertical="top" wrapText="1"/>
    </xf>
    <xf numFmtId="0" fontId="133" fillId="0" borderId="38" xfId="4" applyFont="1" applyFill="1" applyBorder="1" applyAlignment="1">
      <alignment horizontal="left" vertical="top" wrapText="1"/>
    </xf>
    <xf numFmtId="0" fontId="133" fillId="0" borderId="37" xfId="4" applyFont="1" applyFill="1" applyBorder="1" applyAlignment="1">
      <alignment horizontal="left" vertical="top" wrapText="1"/>
    </xf>
    <xf numFmtId="0" fontId="11" fillId="0" borderId="36"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35" xfId="4" applyFont="1" applyFill="1" applyBorder="1" applyAlignment="1">
      <alignment horizontal="left" vertical="top" wrapText="1"/>
    </xf>
    <xf numFmtId="0" fontId="11" fillId="0" borderId="26" xfId="4" applyFont="1" applyFill="1" applyBorder="1" applyAlignment="1">
      <alignment horizontal="left" vertical="top" wrapText="1"/>
    </xf>
    <xf numFmtId="0" fontId="11" fillId="0" borderId="19" xfId="4" applyFont="1" applyFill="1" applyBorder="1" applyAlignment="1">
      <alignment horizontal="left" vertical="top" wrapText="1"/>
    </xf>
    <xf numFmtId="0" fontId="11" fillId="0" borderId="18" xfId="4" applyFont="1" applyFill="1" applyBorder="1" applyAlignment="1">
      <alignment horizontal="left" vertical="top" wrapText="1"/>
    </xf>
    <xf numFmtId="0" fontId="11" fillId="0" borderId="39" xfId="4" applyFont="1" applyFill="1" applyBorder="1" applyAlignment="1">
      <alignment horizontal="left" vertical="top" wrapText="1"/>
    </xf>
    <xf numFmtId="0" fontId="11" fillId="0" borderId="38" xfId="4" applyFont="1" applyFill="1" applyBorder="1" applyAlignment="1">
      <alignment horizontal="left" vertical="top" wrapText="1"/>
    </xf>
    <xf numFmtId="0" fontId="11" fillId="0" borderId="263" xfId="4" applyFont="1" applyFill="1" applyBorder="1" applyAlignment="1">
      <alignment horizontal="left" vertical="top" wrapText="1"/>
    </xf>
    <xf numFmtId="0" fontId="105" fillId="0" borderId="36" xfId="4" applyFont="1" applyFill="1" applyBorder="1" applyAlignment="1">
      <alignment horizontal="left" vertical="top" wrapText="1"/>
    </xf>
    <xf numFmtId="0" fontId="105" fillId="0" borderId="0" xfId="4" applyFont="1" applyFill="1" applyBorder="1" applyAlignment="1">
      <alignment horizontal="left" vertical="top" wrapText="1"/>
    </xf>
    <xf numFmtId="0" fontId="105" fillId="0" borderId="61" xfId="4" applyFont="1" applyFill="1" applyBorder="1" applyAlignment="1">
      <alignment horizontal="left" vertical="top" wrapText="1"/>
    </xf>
    <xf numFmtId="0" fontId="105" fillId="0" borderId="26" xfId="4" applyFont="1" applyFill="1" applyBorder="1" applyAlignment="1">
      <alignment horizontal="left" vertical="top" wrapText="1"/>
    </xf>
    <xf numFmtId="0" fontId="105" fillId="0" borderId="19" xfId="4" applyFont="1" applyFill="1" applyBorder="1" applyAlignment="1">
      <alignment horizontal="left" vertical="top" wrapText="1"/>
    </xf>
    <xf numFmtId="0" fontId="105" fillId="0" borderId="260" xfId="4" applyFont="1" applyFill="1" applyBorder="1" applyAlignment="1">
      <alignment horizontal="left" vertical="top" wrapText="1"/>
    </xf>
    <xf numFmtId="0" fontId="6" fillId="0" borderId="0" xfId="2" applyFont="1" applyAlignment="1">
      <alignment horizontal="left" shrinkToFit="1"/>
    </xf>
    <xf numFmtId="0" fontId="1" fillId="2" borderId="266" xfId="1" applyFill="1" applyBorder="1" applyAlignment="1">
      <alignment horizontal="center" vertical="center"/>
    </xf>
    <xf numFmtId="0" fontId="1" fillId="2" borderId="33" xfId="1" applyFill="1" applyBorder="1" applyAlignment="1">
      <alignment horizontal="center" vertical="center"/>
    </xf>
    <xf numFmtId="178" fontId="105" fillId="2" borderId="33" xfId="4" applyNumberFormat="1" applyFont="1" applyFill="1" applyBorder="1" applyAlignment="1">
      <alignment horizontal="center" vertical="center"/>
    </xf>
    <xf numFmtId="178" fontId="105" fillId="2" borderId="143" xfId="4" applyNumberFormat="1" applyFont="1" applyFill="1" applyBorder="1" applyAlignment="1">
      <alignment horizontal="center" vertical="center"/>
    </xf>
    <xf numFmtId="0" fontId="1" fillId="2" borderId="270" xfId="1" applyFill="1" applyBorder="1" applyAlignment="1">
      <alignment horizontal="center" vertical="center"/>
    </xf>
    <xf numFmtId="0" fontId="1" fillId="2" borderId="21" xfId="1" applyFill="1" applyBorder="1" applyAlignment="1">
      <alignment horizontal="center" vertical="center"/>
    </xf>
    <xf numFmtId="178" fontId="105" fillId="2" borderId="23" xfId="4" applyNumberFormat="1" applyFont="1" applyFill="1" applyBorder="1" applyAlignment="1">
      <alignment horizontal="center" vertical="center"/>
    </xf>
    <xf numFmtId="178" fontId="105" fillId="2" borderId="24" xfId="4" applyNumberFormat="1" applyFont="1" applyFill="1" applyBorder="1" applyAlignment="1">
      <alignment horizontal="center" vertical="center"/>
    </xf>
    <xf numFmtId="178" fontId="105" fillId="2" borderId="22" xfId="4" applyNumberFormat="1" applyFont="1" applyFill="1" applyBorder="1" applyAlignment="1">
      <alignment horizontal="center" vertical="center"/>
    </xf>
    <xf numFmtId="178" fontId="105" fillId="2" borderId="72" xfId="4" applyNumberFormat="1" applyFont="1" applyFill="1" applyBorder="1" applyAlignment="1">
      <alignment horizontal="center" vertical="center"/>
    </xf>
    <xf numFmtId="0" fontId="8" fillId="11" borderId="305" xfId="1" applyFont="1" applyFill="1" applyBorder="1" applyAlignment="1" applyProtection="1">
      <alignment horizontal="left" vertical="center" wrapText="1"/>
    </xf>
    <xf numFmtId="0" fontId="8" fillId="11" borderId="28" xfId="1" applyFont="1" applyFill="1" applyBorder="1" applyAlignment="1" applyProtection="1">
      <alignment horizontal="left" vertical="center"/>
    </xf>
    <xf numFmtId="0" fontId="8" fillId="11" borderId="280" xfId="1" applyFont="1" applyFill="1" applyBorder="1" applyAlignment="1" applyProtection="1">
      <alignment horizontal="left" vertical="center"/>
    </xf>
    <xf numFmtId="0" fontId="14" fillId="2" borderId="250" xfId="1" applyFont="1" applyFill="1" applyBorder="1" applyAlignment="1" applyProtection="1">
      <alignment horizontal="left" vertical="center"/>
    </xf>
    <xf numFmtId="0" fontId="14" fillId="2" borderId="0" xfId="1" applyFont="1" applyFill="1" applyBorder="1" applyAlignment="1" applyProtection="1">
      <alignment horizontal="left" vertical="center"/>
    </xf>
    <xf numFmtId="0" fontId="14" fillId="2" borderId="61" xfId="1" applyFont="1" applyFill="1" applyBorder="1" applyAlignment="1" applyProtection="1">
      <alignment horizontal="left" vertical="center"/>
    </xf>
    <xf numFmtId="0" fontId="14" fillId="2" borderId="259" xfId="1" applyFont="1" applyFill="1" applyBorder="1" applyAlignment="1" applyProtection="1">
      <alignment horizontal="left" vertical="center"/>
    </xf>
    <xf numFmtId="0" fontId="14" fillId="2" borderId="19" xfId="1" applyFont="1" applyFill="1" applyBorder="1" applyAlignment="1" applyProtection="1">
      <alignment horizontal="left" vertical="center"/>
    </xf>
    <xf numFmtId="0" fontId="14" fillId="2" borderId="260" xfId="1" applyFont="1" applyFill="1" applyBorder="1" applyAlignment="1" applyProtection="1">
      <alignment horizontal="left" vertical="center"/>
    </xf>
    <xf numFmtId="0" fontId="1" fillId="2" borderId="255" xfId="1" applyFill="1" applyBorder="1" applyAlignment="1">
      <alignment horizontal="center" vertical="center"/>
    </xf>
    <xf numFmtId="0" fontId="1" fillId="2" borderId="9" xfId="1" applyFill="1" applyBorder="1" applyAlignment="1">
      <alignment horizontal="center" vertical="center"/>
    </xf>
    <xf numFmtId="178" fontId="4" fillId="2" borderId="9" xfId="4" applyNumberFormat="1" applyFill="1" applyBorder="1" applyAlignment="1">
      <alignment horizontal="center" vertical="center"/>
    </xf>
    <xf numFmtId="178" fontId="4" fillId="2" borderId="127" xfId="4" applyNumberFormat="1" applyFill="1" applyBorder="1" applyAlignment="1">
      <alignment horizontal="center" vertical="center"/>
    </xf>
    <xf numFmtId="0" fontId="6" fillId="2" borderId="250" xfId="2" applyFont="1" applyFill="1" applyBorder="1" applyAlignment="1" applyProtection="1">
      <alignment horizontal="left"/>
    </xf>
    <xf numFmtId="0" fontId="6" fillId="2" borderId="0" xfId="2" applyFont="1" applyFill="1" applyBorder="1" applyAlignment="1" applyProtection="1">
      <alignment horizontal="left"/>
    </xf>
    <xf numFmtId="0" fontId="6" fillId="2" borderId="61" xfId="2" applyFont="1" applyFill="1" applyBorder="1" applyAlignment="1" applyProtection="1">
      <alignment horizontal="left"/>
    </xf>
    <xf numFmtId="0" fontId="5" fillId="7" borderId="39" xfId="3" applyFont="1" applyFill="1" applyBorder="1" applyAlignment="1" applyProtection="1">
      <alignment horizontal="center" vertical="center" textRotation="255"/>
    </xf>
    <xf numFmtId="0" fontId="5" fillId="7" borderId="36" xfId="3" applyFont="1" applyFill="1" applyBorder="1" applyAlignment="1" applyProtection="1">
      <alignment horizontal="center" vertical="center" textRotation="255"/>
    </xf>
    <xf numFmtId="0" fontId="5" fillId="7" borderId="78" xfId="3" applyFont="1" applyFill="1" applyBorder="1" applyAlignment="1" applyProtection="1">
      <alignment horizontal="center" vertical="center" textRotation="255"/>
    </xf>
    <xf numFmtId="0" fontId="3" fillId="8" borderId="31" xfId="3" applyFont="1" applyFill="1" applyBorder="1" applyAlignment="1" applyProtection="1">
      <alignment horizontal="center" vertical="center"/>
    </xf>
    <xf numFmtId="0" fontId="3" fillId="8" borderId="28" xfId="3" applyFont="1" applyFill="1" applyBorder="1" applyAlignment="1" applyProtection="1">
      <alignment horizontal="center" vertical="center"/>
    </xf>
    <xf numFmtId="0" fontId="3" fillId="8" borderId="30" xfId="3" applyFont="1" applyFill="1" applyBorder="1" applyAlignment="1" applyProtection="1">
      <alignment horizontal="center" vertical="center"/>
    </xf>
    <xf numFmtId="0" fontId="3" fillId="8" borderId="29" xfId="3" applyFont="1" applyFill="1" applyBorder="1" applyAlignment="1" applyProtection="1">
      <alignment horizontal="center" vertical="center"/>
    </xf>
    <xf numFmtId="0" fontId="3" fillId="8" borderId="33" xfId="3" applyFont="1" applyFill="1" applyBorder="1" applyAlignment="1" applyProtection="1">
      <alignment horizontal="center" vertical="center"/>
    </xf>
    <xf numFmtId="0" fontId="6" fillId="2" borderId="33" xfId="2" applyFont="1" applyFill="1" applyBorder="1" applyAlignment="1" applyProtection="1">
      <alignment horizontal="center" vertical="center"/>
    </xf>
    <xf numFmtId="0" fontId="6" fillId="2" borderId="267" xfId="2" applyFont="1" applyFill="1" applyBorder="1" applyAlignment="1" applyProtection="1">
      <alignment horizontal="center" vertical="center"/>
    </xf>
    <xf numFmtId="0" fontId="4" fillId="0" borderId="46" xfId="2" applyFont="1" applyBorder="1" applyAlignment="1" applyProtection="1">
      <alignment horizontal="center"/>
    </xf>
    <xf numFmtId="0" fontId="4" fillId="0" borderId="7" xfId="2" applyFont="1" applyBorder="1" applyAlignment="1" applyProtection="1">
      <alignment horizontal="center"/>
    </xf>
    <xf numFmtId="0" fontId="4" fillId="0" borderId="6" xfId="2" applyFont="1" applyBorder="1" applyAlignment="1" applyProtection="1">
      <alignment horizontal="center"/>
    </xf>
    <xf numFmtId="0" fontId="4" fillId="0" borderId="36" xfId="2" applyFont="1" applyBorder="1" applyAlignment="1" applyProtection="1">
      <alignment horizontal="center"/>
    </xf>
    <xf numFmtId="0" fontId="4" fillId="0" borderId="0" xfId="2" applyFont="1" applyBorder="1" applyAlignment="1" applyProtection="1">
      <alignment horizontal="center"/>
    </xf>
    <xf numFmtId="0" fontId="4" fillId="0" borderId="4" xfId="2" applyFont="1" applyBorder="1" applyAlignment="1" applyProtection="1">
      <alignment horizontal="center"/>
    </xf>
    <xf numFmtId="0" fontId="4" fillId="0" borderId="78" xfId="2" applyFont="1" applyBorder="1" applyAlignment="1" applyProtection="1">
      <alignment horizontal="center"/>
    </xf>
    <xf numFmtId="0" fontId="4" fillId="0" borderId="16" xfId="2" applyFont="1" applyBorder="1" applyAlignment="1" applyProtection="1">
      <alignment horizontal="center"/>
    </xf>
    <xf numFmtId="0" fontId="4" fillId="0" borderId="77" xfId="2" applyFont="1" applyBorder="1" applyAlignment="1" applyProtection="1">
      <alignment horizontal="center"/>
    </xf>
    <xf numFmtId="0" fontId="4" fillId="0" borderId="8" xfId="2" applyFont="1" applyBorder="1" applyAlignment="1" applyProtection="1">
      <alignment horizontal="center"/>
    </xf>
    <xf numFmtId="0" fontId="4" fillId="0" borderId="5" xfId="2" applyFont="1" applyBorder="1" applyAlignment="1" applyProtection="1">
      <alignment horizontal="center"/>
    </xf>
    <xf numFmtId="0" fontId="4" fillId="0" borderId="76" xfId="2" applyFont="1" applyBorder="1" applyAlignment="1" applyProtection="1">
      <alignment horizontal="center"/>
    </xf>
    <xf numFmtId="0" fontId="4" fillId="0" borderId="9" xfId="2" applyFont="1" applyBorder="1" applyAlignment="1" applyProtection="1">
      <alignment horizontal="center" vertical="center"/>
    </xf>
    <xf numFmtId="0" fontId="4" fillId="0" borderId="139" xfId="2" applyFont="1" applyBorder="1" applyAlignment="1" applyProtection="1">
      <alignment horizontal="center" vertical="center"/>
    </xf>
    <xf numFmtId="0" fontId="4" fillId="0" borderId="9" xfId="2" applyFont="1" applyBorder="1" applyAlignment="1" applyProtection="1">
      <alignment horizontal="center"/>
    </xf>
    <xf numFmtId="0" fontId="4" fillId="0" borderId="256" xfId="2" applyFont="1" applyBorder="1" applyAlignment="1" applyProtection="1">
      <alignment horizontal="center"/>
    </xf>
    <xf numFmtId="0" fontId="4" fillId="0" borderId="139" xfId="2" applyFont="1" applyBorder="1" applyAlignment="1" applyProtection="1">
      <alignment horizontal="center"/>
    </xf>
    <xf numFmtId="0" fontId="4" fillId="0" borderId="273" xfId="2" applyFont="1" applyBorder="1" applyAlignment="1" applyProtection="1">
      <alignment horizontal="center"/>
    </xf>
    <xf numFmtId="178" fontId="105" fillId="2" borderId="21" xfId="4" applyNumberFormat="1" applyFont="1" applyFill="1" applyBorder="1" applyAlignment="1">
      <alignment horizontal="center" vertical="center"/>
    </xf>
    <xf numFmtId="178" fontId="105" fillId="2" borderId="147" xfId="4" applyNumberFormat="1" applyFont="1" applyFill="1" applyBorder="1" applyAlignment="1">
      <alignment horizontal="center" vertical="center"/>
    </xf>
    <xf numFmtId="0" fontId="1" fillId="2" borderId="255" xfId="1" applyFill="1" applyBorder="1" applyAlignment="1">
      <alignment horizontal="center" vertical="center" shrinkToFit="1"/>
    </xf>
    <xf numFmtId="0" fontId="1" fillId="2" borderId="9" xfId="1" applyFill="1" applyBorder="1" applyAlignment="1">
      <alignment horizontal="center" vertical="center" shrinkToFit="1"/>
    </xf>
    <xf numFmtId="0" fontId="5" fillId="2" borderId="255" xfId="1" applyFont="1" applyFill="1" applyBorder="1" applyAlignment="1">
      <alignment horizontal="center" vertical="center" wrapText="1"/>
    </xf>
    <xf numFmtId="0" fontId="5" fillId="2" borderId="9" xfId="1" applyFont="1" applyFill="1" applyBorder="1" applyAlignment="1">
      <alignment horizontal="center" vertical="center"/>
    </xf>
    <xf numFmtId="0" fontId="4" fillId="0" borderId="255" xfId="4" applyFill="1" applyBorder="1" applyAlignment="1">
      <alignment horizontal="center" vertical="center"/>
    </xf>
    <xf numFmtId="0" fontId="4" fillId="0" borderId="9" xfId="4" applyFill="1" applyBorder="1" applyAlignment="1">
      <alignment horizontal="center" vertical="center"/>
    </xf>
    <xf numFmtId="178" fontId="105" fillId="0" borderId="9" xfId="4" applyNumberFormat="1" applyFont="1" applyFill="1" applyBorder="1" applyAlignment="1">
      <alignment horizontal="center" vertical="center"/>
    </xf>
    <xf numFmtId="178" fontId="4" fillId="0" borderId="9" xfId="4" applyNumberFormat="1" applyFill="1" applyBorder="1" applyAlignment="1">
      <alignment horizontal="center" vertical="center"/>
    </xf>
    <xf numFmtId="178" fontId="4" fillId="0" borderId="127" xfId="4" applyNumberFormat="1" applyFill="1" applyBorder="1" applyAlignment="1">
      <alignment horizontal="center" vertical="center"/>
    </xf>
    <xf numFmtId="0" fontId="43" fillId="0" borderId="271" xfId="4" applyFont="1" applyFill="1" applyBorder="1" applyAlignment="1">
      <alignment horizontal="center" vertical="center"/>
    </xf>
    <xf numFmtId="0" fontId="43" fillId="0" borderId="13" xfId="4" applyFont="1" applyFill="1" applyBorder="1" applyAlignment="1">
      <alignment horizontal="center" vertical="center"/>
    </xf>
    <xf numFmtId="178" fontId="4" fillId="0" borderId="13" xfId="4" applyNumberFormat="1" applyFill="1" applyBorder="1" applyAlignment="1">
      <alignment horizontal="center" vertical="center"/>
    </xf>
    <xf numFmtId="178" fontId="4" fillId="0" borderId="146" xfId="4" applyNumberFormat="1" applyFill="1" applyBorder="1" applyAlignment="1">
      <alignment horizontal="center" vertical="center"/>
    </xf>
    <xf numFmtId="0" fontId="11" fillId="0" borderId="41" xfId="4" applyFont="1" applyFill="1" applyBorder="1" applyAlignment="1"/>
    <xf numFmtId="0" fontId="11" fillId="0" borderId="38" xfId="4" applyFont="1" applyFill="1" applyBorder="1" applyAlignment="1"/>
    <xf numFmtId="0" fontId="11" fillId="0" borderId="263" xfId="4" applyFont="1" applyFill="1" applyBorder="1" applyAlignment="1"/>
    <xf numFmtId="0" fontId="4" fillId="0" borderId="266" xfId="4" applyFill="1" applyBorder="1" applyAlignment="1">
      <alignment horizontal="center" vertical="center"/>
    </xf>
    <xf numFmtId="0" fontId="4" fillId="0" borderId="33" xfId="4" applyFill="1" applyBorder="1" applyAlignment="1">
      <alignment horizontal="center" vertical="center"/>
    </xf>
    <xf numFmtId="0" fontId="4" fillId="0" borderId="268" xfId="4" applyFill="1" applyBorder="1" applyAlignment="1">
      <alignment horizontal="center" vertical="center"/>
    </xf>
    <xf numFmtId="0" fontId="4" fillId="0" borderId="15" xfId="4" applyFill="1" applyBorder="1" applyAlignment="1">
      <alignment horizontal="center" vertical="center"/>
    </xf>
    <xf numFmtId="0" fontId="4" fillId="0" borderId="143" xfId="4" applyFill="1" applyBorder="1" applyAlignment="1">
      <alignment horizontal="center" vertical="center"/>
    </xf>
    <xf numFmtId="0" fontId="4" fillId="0" borderId="8" xfId="4" applyFill="1" applyBorder="1" applyAlignment="1">
      <alignment horizontal="center" vertical="center"/>
    </xf>
    <xf numFmtId="0" fontId="4" fillId="0" borderId="6" xfId="4" applyFill="1" applyBorder="1" applyAlignment="1">
      <alignment horizontal="center" vertical="center"/>
    </xf>
    <xf numFmtId="0" fontId="4" fillId="0" borderId="43" xfId="4" applyFill="1" applyBorder="1" applyAlignment="1">
      <alignment horizontal="center" vertical="center"/>
    </xf>
    <xf numFmtId="0" fontId="43" fillId="0" borderId="266" xfId="4" applyFont="1" applyFill="1" applyBorder="1" applyAlignment="1">
      <alignment horizontal="center" vertical="center"/>
    </xf>
    <xf numFmtId="0" fontId="43" fillId="0" borderId="33" xfId="4" applyFont="1" applyFill="1" applyBorder="1" applyAlignment="1">
      <alignment horizontal="center" vertical="center"/>
    </xf>
    <xf numFmtId="178" fontId="4" fillId="0" borderId="33" xfId="4" applyNumberFormat="1" applyFill="1" applyBorder="1" applyAlignment="1">
      <alignment horizontal="center" vertical="center"/>
    </xf>
    <xf numFmtId="178" fontId="4" fillId="0" borderId="143" xfId="4" applyNumberFormat="1" applyFill="1" applyBorder="1" applyAlignment="1">
      <alignment horizontal="center" vertical="center"/>
    </xf>
    <xf numFmtId="0" fontId="7" fillId="5" borderId="305" xfId="4" applyFont="1" applyFill="1" applyBorder="1" applyAlignment="1">
      <alignment horizontal="center" vertical="center"/>
    </xf>
    <xf numFmtId="0" fontId="7" fillId="5" borderId="28" xfId="4" applyFont="1" applyFill="1" applyBorder="1" applyAlignment="1">
      <alignment horizontal="center" vertical="center"/>
    </xf>
    <xf numFmtId="0" fontId="112" fillId="2" borderId="29" xfId="4" applyFont="1" applyFill="1" applyBorder="1" applyAlignment="1" applyProtection="1">
      <alignment horizontal="center" vertical="center"/>
      <protection locked="0"/>
    </xf>
    <xf numFmtId="0" fontId="112" fillId="2" borderId="28" xfId="4" applyFont="1" applyFill="1" applyBorder="1" applyAlignment="1" applyProtection="1">
      <alignment horizontal="center" vertical="center"/>
      <protection locked="0"/>
    </xf>
    <xf numFmtId="0" fontId="112" fillId="2" borderId="280" xfId="4" applyFont="1" applyFill="1" applyBorder="1" applyAlignment="1" applyProtection="1">
      <alignment horizontal="center" vertical="center"/>
      <protection locked="0"/>
    </xf>
    <xf numFmtId="0" fontId="7" fillId="5" borderId="60" xfId="4" applyFont="1" applyFill="1" applyBorder="1" applyAlignment="1">
      <alignment horizontal="center" vertical="center"/>
    </xf>
    <xf numFmtId="0" fontId="7" fillId="5" borderId="11" xfId="4" applyFont="1" applyFill="1" applyBorder="1" applyAlignment="1">
      <alignment horizontal="center" vertical="center"/>
    </xf>
    <xf numFmtId="0" fontId="7" fillId="5" borderId="10" xfId="4" applyFont="1" applyFill="1" applyBorder="1" applyAlignment="1">
      <alignment horizontal="center" vertical="center"/>
    </xf>
    <xf numFmtId="0" fontId="112" fillId="2" borderId="3" xfId="4" applyFont="1" applyFill="1" applyBorder="1" applyAlignment="1" applyProtection="1">
      <alignment horizontal="center" vertical="center"/>
      <protection locked="0"/>
    </xf>
    <xf numFmtId="0" fontId="112" fillId="2" borderId="2" xfId="4" applyFont="1" applyFill="1" applyBorder="1" applyAlignment="1" applyProtection="1">
      <alignment horizontal="center" vertical="center"/>
      <protection locked="0"/>
    </xf>
    <xf numFmtId="0" fontId="112" fillId="2" borderId="58" xfId="4" applyFont="1" applyFill="1" applyBorder="1" applyAlignment="1" applyProtection="1">
      <alignment horizontal="center" vertical="center"/>
      <protection locked="0"/>
    </xf>
    <xf numFmtId="0" fontId="7" fillId="5" borderId="44" xfId="4" applyFont="1" applyFill="1" applyBorder="1" applyAlignment="1">
      <alignment horizontal="center" vertical="center" wrapText="1"/>
    </xf>
    <xf numFmtId="0" fontId="7" fillId="5" borderId="7" xfId="4" applyFont="1" applyFill="1" applyBorder="1" applyAlignment="1">
      <alignment horizontal="center" vertical="center"/>
    </xf>
    <xf numFmtId="0" fontId="7" fillId="5" borderId="6" xfId="4" applyFont="1" applyFill="1" applyBorder="1" applyAlignment="1">
      <alignment horizontal="center" vertical="center"/>
    </xf>
    <xf numFmtId="0" fontId="7" fillId="5" borderId="259" xfId="4" applyFont="1" applyFill="1" applyBorder="1" applyAlignment="1">
      <alignment horizontal="center" vertical="center"/>
    </xf>
    <xf numFmtId="0" fontId="7" fillId="5" borderId="19" xfId="4" applyFont="1" applyFill="1" applyBorder="1" applyAlignment="1">
      <alignment horizontal="center" vertical="center"/>
    </xf>
    <xf numFmtId="0" fontId="7" fillId="5" borderId="25" xfId="4" applyFont="1" applyFill="1" applyBorder="1" applyAlignment="1">
      <alignment horizontal="center" vertical="center"/>
    </xf>
    <xf numFmtId="0" fontId="7" fillId="5" borderId="12" xfId="4" applyFont="1" applyFill="1" applyBorder="1" applyAlignment="1" applyProtection="1">
      <alignment horizontal="center" vertical="center"/>
      <protection locked="0"/>
    </xf>
    <xf numFmtId="0" fontId="7" fillId="5" borderId="10" xfId="4" applyFont="1" applyFill="1" applyBorder="1" applyAlignment="1" applyProtection="1">
      <alignment horizontal="center" vertical="center"/>
      <protection locked="0"/>
    </xf>
    <xf numFmtId="0" fontId="105" fillId="2" borderId="12" xfId="1" applyFont="1" applyFill="1" applyBorder="1" applyAlignment="1">
      <alignment horizontal="center" vertical="center"/>
    </xf>
    <xf numFmtId="0" fontId="105" fillId="2" borderId="11" xfId="1" applyFont="1" applyFill="1" applyBorder="1" applyAlignment="1">
      <alignment horizontal="center" vertical="center"/>
    </xf>
    <xf numFmtId="182" fontId="105" fillId="2" borderId="11" xfId="1" applyNumberFormat="1" applyFont="1" applyFill="1" applyBorder="1" applyAlignment="1">
      <alignment horizontal="center" vertical="center"/>
    </xf>
    <xf numFmtId="0" fontId="15" fillId="5" borderId="9" xfId="1" applyFont="1" applyFill="1" applyBorder="1" applyAlignment="1">
      <alignment horizontal="center" vertical="center"/>
    </xf>
    <xf numFmtId="0" fontId="15" fillId="5" borderId="21" xfId="1" applyFont="1" applyFill="1" applyBorder="1" applyAlignment="1">
      <alignment horizontal="center" vertical="center"/>
    </xf>
    <xf numFmtId="0" fontId="7" fillId="5" borderId="23" xfId="4" applyFont="1" applyFill="1" applyBorder="1" applyAlignment="1" applyProtection="1">
      <alignment horizontal="center" vertical="center"/>
      <protection locked="0"/>
    </xf>
    <xf numFmtId="0" fontId="7" fillId="5" borderId="22" xfId="4" applyFont="1" applyFill="1" applyBorder="1" applyAlignment="1" applyProtection="1">
      <alignment horizontal="center" vertical="center"/>
      <protection locked="0"/>
    </xf>
    <xf numFmtId="0" fontId="105" fillId="2" borderId="23" xfId="1" applyFont="1" applyFill="1" applyBorder="1" applyAlignment="1">
      <alignment horizontal="center" vertical="center"/>
    </xf>
    <xf numFmtId="0" fontId="105" fillId="2" borderId="24" xfId="1" applyFont="1" applyFill="1" applyBorder="1" applyAlignment="1">
      <alignment horizontal="center" vertical="center"/>
    </xf>
    <xf numFmtId="182" fontId="105" fillId="2" borderId="24" xfId="1" applyNumberFormat="1" applyFont="1" applyFill="1" applyBorder="1" applyAlignment="1">
      <alignment horizontal="center" vertical="center"/>
    </xf>
    <xf numFmtId="0" fontId="15" fillId="2" borderId="19" xfId="1" applyFont="1" applyFill="1" applyBorder="1" applyAlignment="1">
      <alignment horizontal="left" vertical="center"/>
    </xf>
    <xf numFmtId="0" fontId="15" fillId="2" borderId="260" xfId="1" applyFont="1" applyFill="1" applyBorder="1" applyAlignment="1">
      <alignment horizontal="left" vertical="center"/>
    </xf>
    <xf numFmtId="49" fontId="112" fillId="0" borderId="8" xfId="4" applyNumberFormat="1" applyFont="1" applyFill="1" applyBorder="1" applyAlignment="1" applyProtection="1">
      <alignment horizontal="center" vertical="center"/>
      <protection locked="0"/>
    </xf>
    <xf numFmtId="49" fontId="112" fillId="0" borderId="7" xfId="4" applyNumberFormat="1" applyFont="1" applyFill="1" applyBorder="1" applyAlignment="1" applyProtection="1">
      <alignment horizontal="center" vertical="center"/>
      <protection locked="0"/>
    </xf>
    <xf numFmtId="49" fontId="112" fillId="0" borderId="258" xfId="4" applyNumberFormat="1" applyFont="1" applyFill="1" applyBorder="1" applyAlignment="1" applyProtection="1">
      <alignment horizontal="center" vertical="center"/>
      <protection locked="0"/>
    </xf>
    <xf numFmtId="49" fontId="112" fillId="0" borderId="3" xfId="4" applyNumberFormat="1" applyFont="1" applyFill="1" applyBorder="1" applyAlignment="1" applyProtection="1">
      <alignment horizontal="center" vertical="center"/>
      <protection locked="0"/>
    </xf>
    <xf numFmtId="49" fontId="112" fillId="0" borderId="2" xfId="4" applyNumberFormat="1" applyFont="1" applyFill="1" applyBorder="1" applyAlignment="1" applyProtection="1">
      <alignment horizontal="center" vertical="center"/>
      <protection locked="0"/>
    </xf>
    <xf numFmtId="49" fontId="112" fillId="0" borderId="58" xfId="4" applyNumberFormat="1" applyFont="1" applyFill="1" applyBorder="1" applyAlignment="1" applyProtection="1">
      <alignment horizontal="center" vertical="center"/>
      <protection locked="0"/>
    </xf>
    <xf numFmtId="0" fontId="114" fillId="0" borderId="0" xfId="15" applyFont="1" applyFill="1" applyBorder="1">
      <alignment vertical="center"/>
    </xf>
    <xf numFmtId="0" fontId="26" fillId="0" borderId="0" xfId="1" applyFont="1" applyFill="1" applyBorder="1">
      <alignment vertical="center"/>
    </xf>
    <xf numFmtId="0" fontId="112" fillId="0" borderId="11" xfId="1" applyFont="1" applyFill="1" applyBorder="1" applyAlignment="1">
      <alignment horizontal="left" vertical="center"/>
    </xf>
    <xf numFmtId="0" fontId="112" fillId="0" borderId="257" xfId="1" applyFont="1" applyFill="1" applyBorder="1" applyAlignment="1">
      <alignment horizontal="left" vertical="center"/>
    </xf>
    <xf numFmtId="0" fontId="7" fillId="5" borderId="44" xfId="4" applyFont="1" applyFill="1" applyBorder="1" applyAlignment="1">
      <alignment horizontal="center" vertical="top"/>
    </xf>
    <xf numFmtId="0" fontId="7" fillId="5" borderId="7" xfId="4" applyFont="1" applyFill="1" applyBorder="1" applyAlignment="1">
      <alignment horizontal="center" vertical="top"/>
    </xf>
    <xf numFmtId="0" fontId="7" fillId="5" borderId="6" xfId="4" applyFont="1" applyFill="1" applyBorder="1" applyAlignment="1">
      <alignment horizontal="center" vertical="top"/>
    </xf>
    <xf numFmtId="0" fontId="112" fillId="9" borderId="55" xfId="4" applyFont="1" applyFill="1" applyBorder="1" applyAlignment="1" applyProtection="1">
      <alignment horizontal="left" vertical="center"/>
    </xf>
    <xf numFmtId="0" fontId="112" fillId="9" borderId="54" xfId="4" applyFont="1" applyFill="1" applyBorder="1" applyAlignment="1" applyProtection="1">
      <alignment horizontal="left" vertical="center"/>
    </xf>
    <xf numFmtId="0" fontId="112" fillId="9" borderId="303" xfId="4" applyFont="1" applyFill="1" applyBorder="1" applyAlignment="1" applyProtection="1">
      <alignment horizontal="left" vertical="center"/>
    </xf>
    <xf numFmtId="0" fontId="105" fillId="2" borderId="52" xfId="4" applyFont="1" applyFill="1" applyBorder="1" applyAlignment="1" applyProtection="1">
      <alignment horizontal="left" vertical="center"/>
      <protection locked="0"/>
    </xf>
    <xf numFmtId="0" fontId="105" fillId="2" borderId="51" xfId="4" applyFont="1" applyFill="1" applyBorder="1" applyAlignment="1" applyProtection="1">
      <alignment horizontal="left" vertical="center"/>
      <protection locked="0"/>
    </xf>
    <xf numFmtId="0" fontId="105" fillId="2" borderId="304" xfId="4" applyFont="1" applyFill="1" applyBorder="1" applyAlignment="1" applyProtection="1">
      <alignment horizontal="left" vertical="center"/>
      <protection locked="0"/>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4" fillId="2" borderId="250" xfId="4" applyFont="1" applyFill="1" applyBorder="1" applyAlignment="1">
      <alignment horizontal="left" wrapText="1"/>
    </xf>
    <xf numFmtId="0" fontId="4" fillId="2" borderId="0" xfId="4" applyFont="1" applyFill="1" applyBorder="1" applyAlignment="1">
      <alignment horizontal="left" wrapText="1"/>
    </xf>
    <xf numFmtId="0" fontId="7" fillId="2" borderId="0" xfId="4" applyFont="1" applyFill="1" applyBorder="1" applyAlignment="1">
      <alignment horizontal="right"/>
    </xf>
    <xf numFmtId="0" fontId="7" fillId="5" borderId="41" xfId="4" applyFont="1" applyFill="1" applyBorder="1" applyAlignment="1">
      <alignment horizontal="center" vertical="top"/>
    </xf>
    <xf numFmtId="0" fontId="7" fillId="5" borderId="38" xfId="4" applyFont="1" applyFill="1" applyBorder="1" applyAlignment="1">
      <alignment horizontal="center" vertical="top"/>
    </xf>
    <xf numFmtId="0" fontId="7" fillId="5" borderId="66" xfId="4" applyFont="1" applyFill="1" applyBorder="1" applyAlignment="1">
      <alignment horizontal="center" vertical="top"/>
    </xf>
    <xf numFmtId="0" fontId="112" fillId="9" borderId="69" xfId="4" applyFont="1" applyFill="1" applyBorder="1" applyAlignment="1" applyProtection="1">
      <alignment horizontal="left" vertical="center"/>
    </xf>
    <xf numFmtId="0" fontId="112" fillId="9" borderId="68" xfId="4" applyFont="1" applyFill="1" applyBorder="1" applyAlignment="1" applyProtection="1">
      <alignment horizontal="left" vertical="center"/>
    </xf>
    <xf numFmtId="0" fontId="112" fillId="9" borderId="67" xfId="4" applyFont="1" applyFill="1" applyBorder="1" applyAlignment="1" applyProtection="1">
      <alignment horizontal="left" vertical="center"/>
    </xf>
    <xf numFmtId="0" fontId="7" fillId="5" borderId="41" xfId="4" applyFont="1" applyFill="1" applyBorder="1" applyAlignment="1" applyProtection="1">
      <alignment horizontal="center" vertical="center"/>
    </xf>
    <xf numFmtId="0" fontId="1" fillId="5" borderId="38" xfId="1" applyFill="1" applyBorder="1" applyAlignment="1">
      <alignment horizontal="center" vertical="center"/>
    </xf>
    <xf numFmtId="0" fontId="1" fillId="5" borderId="66" xfId="1" applyFill="1" applyBorder="1" applyAlignment="1">
      <alignment horizontal="center" vertical="center"/>
    </xf>
    <xf numFmtId="0" fontId="1" fillId="5" borderId="57" xfId="1" applyFill="1" applyBorder="1" applyAlignment="1">
      <alignment horizontal="center" vertical="center"/>
    </xf>
    <xf numFmtId="0" fontId="1" fillId="5" borderId="2" xfId="1" applyFill="1" applyBorder="1" applyAlignment="1">
      <alignment horizontal="center" vertical="center"/>
    </xf>
    <xf numFmtId="0" fontId="1" fillId="5" borderId="1" xfId="1" applyFill="1" applyBorder="1" applyAlignment="1">
      <alignment horizontal="center" vertical="center"/>
    </xf>
    <xf numFmtId="49" fontId="112" fillId="0" borderId="65" xfId="4" applyNumberFormat="1" applyFont="1" applyFill="1" applyBorder="1" applyAlignment="1" applyProtection="1">
      <alignment horizontal="center" vertical="center"/>
      <protection locked="0"/>
    </xf>
    <xf numFmtId="49" fontId="112" fillId="0" borderId="38" xfId="4" applyNumberFormat="1" applyFont="1" applyFill="1" applyBorder="1" applyAlignment="1" applyProtection="1">
      <alignment horizontal="center" vertical="center"/>
      <protection locked="0"/>
    </xf>
    <xf numFmtId="49" fontId="112" fillId="0" borderId="263" xfId="4" applyNumberFormat="1" applyFont="1" applyFill="1" applyBorder="1" applyAlignment="1" applyProtection="1">
      <alignment horizontal="center" vertical="center"/>
      <protection locked="0"/>
    </xf>
    <xf numFmtId="0" fontId="7" fillId="5" borderId="250" xfId="4" applyFont="1" applyFill="1" applyBorder="1" applyAlignment="1">
      <alignment horizontal="center" vertical="center"/>
    </xf>
    <xf numFmtId="0" fontId="7" fillId="5" borderId="0" xfId="4" applyFont="1" applyFill="1" applyBorder="1" applyAlignment="1">
      <alignment horizontal="center" vertical="center"/>
    </xf>
    <xf numFmtId="0" fontId="7" fillId="5" borderId="4" xfId="4" applyFont="1" applyFill="1" applyBorder="1" applyAlignment="1">
      <alignment horizontal="center" vertical="center"/>
    </xf>
    <xf numFmtId="0" fontId="7" fillId="5" borderId="57"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0" fontId="105" fillId="2" borderId="64" xfId="4" applyFont="1" applyFill="1" applyBorder="1" applyAlignment="1" applyProtection="1">
      <alignment horizontal="left" vertical="center"/>
      <protection locked="0"/>
    </xf>
    <xf numFmtId="0" fontId="105" fillId="2" borderId="63" xfId="4" applyFont="1" applyFill="1" applyBorder="1" applyAlignment="1" applyProtection="1">
      <alignment horizontal="left" vertical="center"/>
      <protection locked="0"/>
    </xf>
    <xf numFmtId="0" fontId="105" fillId="2" borderId="62" xfId="4" applyFont="1" applyFill="1" applyBorder="1" applyAlignment="1" applyProtection="1">
      <alignment horizontal="left" vertical="center"/>
      <protection locked="0"/>
    </xf>
    <xf numFmtId="0" fontId="105" fillId="2" borderId="5" xfId="4" applyFont="1" applyFill="1" applyBorder="1" applyAlignment="1" applyProtection="1">
      <alignment horizontal="left" vertical="center"/>
      <protection locked="0"/>
    </xf>
    <xf numFmtId="0" fontId="105" fillId="2" borderId="0" xfId="4" applyFont="1" applyFill="1" applyBorder="1" applyAlignment="1" applyProtection="1">
      <alignment horizontal="left" vertical="center"/>
      <protection locked="0"/>
    </xf>
    <xf numFmtId="0" fontId="105" fillId="2" borderId="61" xfId="4" applyFont="1" applyFill="1" applyBorder="1" applyAlignment="1" applyProtection="1">
      <alignment horizontal="left" vertical="center"/>
      <protection locked="0"/>
    </xf>
    <xf numFmtId="0" fontId="105" fillId="2" borderId="3" xfId="4" applyFont="1" applyFill="1" applyBorder="1" applyAlignment="1" applyProtection="1">
      <alignment horizontal="left" vertical="center"/>
      <protection locked="0"/>
    </xf>
    <xf numFmtId="0" fontId="105" fillId="2" borderId="2" xfId="4" applyFont="1" applyFill="1" applyBorder="1" applyAlignment="1" applyProtection="1">
      <alignment horizontal="left" vertical="center"/>
      <protection locked="0"/>
    </xf>
    <xf numFmtId="0" fontId="105" fillId="2" borderId="58" xfId="4" applyFont="1" applyFill="1" applyBorder="1" applyAlignment="1" applyProtection="1">
      <alignment horizontal="left" vertical="center"/>
      <protection locked="0"/>
    </xf>
    <xf numFmtId="0" fontId="7" fillId="5" borderId="60" xfId="4" applyFont="1" applyFill="1" applyBorder="1" applyAlignment="1" applyProtection="1">
      <alignment horizontal="center" vertical="center"/>
    </xf>
    <xf numFmtId="0" fontId="7" fillId="5" borderId="11" xfId="4" applyFont="1" applyFill="1" applyBorder="1" applyAlignment="1" applyProtection="1">
      <alignment horizontal="center" vertical="center"/>
    </xf>
    <xf numFmtId="0" fontId="7" fillId="5" borderId="10" xfId="4" applyFont="1" applyFill="1" applyBorder="1" applyAlignment="1" applyProtection="1">
      <alignment horizontal="center" vertical="center"/>
    </xf>
    <xf numFmtId="49" fontId="112" fillId="0" borderId="12" xfId="4" applyNumberFormat="1" applyFont="1" applyFill="1" applyBorder="1" applyAlignment="1" applyProtection="1">
      <alignment horizontal="center" vertical="center"/>
      <protection locked="0"/>
    </xf>
    <xf numFmtId="49" fontId="112" fillId="0" borderId="11" xfId="4" applyNumberFormat="1" applyFont="1" applyFill="1" applyBorder="1" applyAlignment="1" applyProtection="1">
      <alignment horizontal="center" vertical="center"/>
      <protection locked="0"/>
    </xf>
    <xf numFmtId="49" fontId="112" fillId="0" borderId="257" xfId="4" applyNumberFormat="1" applyFont="1" applyFill="1" applyBorder="1" applyAlignment="1" applyProtection="1">
      <alignment horizontal="center" vertical="center"/>
      <protection locked="0"/>
    </xf>
    <xf numFmtId="0" fontId="7" fillId="5" borderId="44" xfId="4" applyFont="1" applyFill="1" applyBorder="1" applyAlignment="1" applyProtection="1">
      <alignment horizontal="center" vertical="center"/>
    </xf>
    <xf numFmtId="0" fontId="1" fillId="5" borderId="7" xfId="1" applyFill="1" applyBorder="1" applyAlignment="1">
      <alignment horizontal="center" vertical="center"/>
    </xf>
    <xf numFmtId="0" fontId="1" fillId="5" borderId="6" xfId="1" applyFill="1" applyBorder="1" applyAlignment="1">
      <alignment horizontal="center" vertical="center"/>
    </xf>
    <xf numFmtId="0" fontId="105" fillId="2" borderId="19" xfId="4" applyFont="1" applyFill="1" applyBorder="1" applyAlignment="1">
      <alignment horizontal="center"/>
    </xf>
    <xf numFmtId="0" fontId="113" fillId="9" borderId="69" xfId="4" applyFont="1" applyFill="1" applyBorder="1" applyAlignment="1" applyProtection="1">
      <alignment horizontal="left" vertical="center"/>
    </xf>
    <xf numFmtId="0" fontId="113" fillId="9" borderId="68" xfId="4" applyFont="1" applyFill="1" applyBorder="1" applyAlignment="1" applyProtection="1">
      <alignment horizontal="left" vertical="center"/>
    </xf>
    <xf numFmtId="0" fontId="113" fillId="9" borderId="74" xfId="4" applyFont="1" applyFill="1" applyBorder="1" applyAlignment="1" applyProtection="1">
      <alignment horizontal="left" vertical="center"/>
    </xf>
    <xf numFmtId="0" fontId="7" fillId="5" borderId="31" xfId="4" applyFont="1" applyFill="1" applyBorder="1" applyAlignment="1">
      <alignment horizontal="left"/>
    </xf>
    <xf numFmtId="0" fontId="7" fillId="5" borderId="28" xfId="4" applyFont="1" applyFill="1" applyBorder="1" applyAlignment="1">
      <alignment horizontal="left"/>
    </xf>
    <xf numFmtId="0" fontId="7" fillId="5" borderId="280" xfId="4" applyFont="1" applyFill="1" applyBorder="1" applyAlignment="1">
      <alignment horizontal="left"/>
    </xf>
    <xf numFmtId="182" fontId="105" fillId="2" borderId="52" xfId="4" applyNumberFormat="1" applyFont="1" applyFill="1" applyBorder="1" applyAlignment="1" applyProtection="1">
      <alignment horizontal="left" vertical="center"/>
      <protection locked="0"/>
    </xf>
    <xf numFmtId="182" fontId="105" fillId="2" borderId="51" xfId="4" applyNumberFormat="1" applyFont="1" applyFill="1" applyBorder="1" applyAlignment="1" applyProtection="1">
      <alignment horizontal="left" vertical="center"/>
      <protection locked="0"/>
    </xf>
    <xf numFmtId="182" fontId="105" fillId="2" borderId="50" xfId="4" applyNumberFormat="1" applyFont="1" applyFill="1" applyBorder="1" applyAlignment="1" applyProtection="1">
      <alignment horizontal="left" vertical="center"/>
      <protection locked="0"/>
    </xf>
    <xf numFmtId="0" fontId="7" fillId="5" borderId="250" xfId="4" applyFont="1" applyFill="1" applyBorder="1" applyAlignment="1">
      <alignment horizontal="center" vertical="top"/>
    </xf>
    <xf numFmtId="0" fontId="7" fillId="5" borderId="0" xfId="4" applyFont="1" applyFill="1" applyBorder="1" applyAlignment="1">
      <alignment horizontal="center" vertical="top"/>
    </xf>
    <xf numFmtId="0" fontId="7" fillId="5" borderId="4" xfId="4" applyFont="1" applyFill="1" applyBorder="1" applyAlignment="1">
      <alignment horizontal="center" vertical="top"/>
    </xf>
    <xf numFmtId="0" fontId="7" fillId="5" borderId="41" xfId="4" applyFont="1" applyFill="1" applyBorder="1" applyAlignment="1">
      <alignment horizontal="center" vertical="center"/>
    </xf>
    <xf numFmtId="0" fontId="7" fillId="5" borderId="38" xfId="4" applyFont="1" applyFill="1" applyBorder="1" applyAlignment="1">
      <alignment horizontal="center" vertical="center"/>
    </xf>
    <xf numFmtId="0" fontId="7" fillId="5" borderId="66" xfId="4" applyFont="1" applyFill="1" applyBorder="1" applyAlignment="1">
      <alignment horizontal="center" vertical="center"/>
    </xf>
    <xf numFmtId="49" fontId="105" fillId="0" borderId="65" xfId="4" applyNumberFormat="1" applyFont="1" applyFill="1" applyBorder="1" applyAlignment="1" applyProtection="1">
      <alignment horizontal="center" vertical="center"/>
      <protection locked="0"/>
    </xf>
    <xf numFmtId="49" fontId="105" fillId="0" borderId="38" xfId="4" applyNumberFormat="1" applyFont="1" applyFill="1" applyBorder="1" applyAlignment="1" applyProtection="1">
      <alignment horizontal="center" vertical="center"/>
      <protection locked="0"/>
    </xf>
    <xf numFmtId="49" fontId="105" fillId="0" borderId="263" xfId="4" applyNumberFormat="1" applyFont="1" applyFill="1" applyBorder="1" applyAlignment="1" applyProtection="1">
      <alignment horizontal="center" vertical="center"/>
      <protection locked="0"/>
    </xf>
    <xf numFmtId="49" fontId="105" fillId="0" borderId="3" xfId="4" applyNumberFormat="1" applyFont="1" applyFill="1" applyBorder="1" applyAlignment="1" applyProtection="1">
      <alignment horizontal="center" vertical="center"/>
      <protection locked="0"/>
    </xf>
    <xf numFmtId="49" fontId="105" fillId="0" borderId="2" xfId="4" applyNumberFormat="1" applyFont="1" applyFill="1" applyBorder="1" applyAlignment="1" applyProtection="1">
      <alignment horizontal="center" vertical="center"/>
      <protection locked="0"/>
    </xf>
    <xf numFmtId="49" fontId="105" fillId="0" borderId="58" xfId="4" applyNumberFormat="1" applyFont="1" applyFill="1" applyBorder="1" applyAlignment="1" applyProtection="1">
      <alignment horizontal="center" vertical="center"/>
      <protection locked="0"/>
    </xf>
    <xf numFmtId="178" fontId="105" fillId="2" borderId="64" xfId="4" applyNumberFormat="1" applyFont="1" applyFill="1" applyBorder="1" applyAlignment="1" applyProtection="1">
      <alignment horizontal="left" vertical="center"/>
      <protection locked="0"/>
    </xf>
    <xf numFmtId="178" fontId="105" fillId="2" borderId="63" xfId="4" applyNumberFormat="1" applyFont="1" applyFill="1" applyBorder="1" applyAlignment="1" applyProtection="1">
      <alignment horizontal="left" vertical="center"/>
      <protection locked="0"/>
    </xf>
    <xf numFmtId="178" fontId="105" fillId="2" borderId="62" xfId="4" applyNumberFormat="1" applyFont="1" applyFill="1" applyBorder="1" applyAlignment="1" applyProtection="1">
      <alignment horizontal="left" vertical="center"/>
      <protection locked="0"/>
    </xf>
    <xf numFmtId="178" fontId="105" fillId="2" borderId="3" xfId="4" applyNumberFormat="1" applyFont="1" applyFill="1" applyBorder="1" applyAlignment="1" applyProtection="1">
      <alignment horizontal="left" vertical="center"/>
      <protection locked="0"/>
    </xf>
    <xf numFmtId="178" fontId="105" fillId="2" borderId="2" xfId="4" applyNumberFormat="1" applyFont="1" applyFill="1" applyBorder="1" applyAlignment="1" applyProtection="1">
      <alignment horizontal="left" vertical="center"/>
      <protection locked="0"/>
    </xf>
    <xf numFmtId="178" fontId="105" fillId="2" borderId="58" xfId="4" applyNumberFormat="1" applyFont="1" applyFill="1" applyBorder="1" applyAlignment="1" applyProtection="1">
      <alignment horizontal="left" vertical="center"/>
      <protection locked="0"/>
    </xf>
    <xf numFmtId="49" fontId="105" fillId="0" borderId="12" xfId="4" applyNumberFormat="1" applyFont="1" applyFill="1" applyBorder="1" applyAlignment="1" applyProtection="1">
      <alignment horizontal="center" vertical="center"/>
      <protection locked="0"/>
    </xf>
    <xf numFmtId="49" fontId="105" fillId="0" borderId="11" xfId="4" applyNumberFormat="1" applyFont="1" applyFill="1" applyBorder="1" applyAlignment="1" applyProtection="1">
      <alignment horizontal="center" vertical="center"/>
      <protection locked="0"/>
    </xf>
    <xf numFmtId="49" fontId="105" fillId="0" borderId="257" xfId="4" applyNumberFormat="1" applyFont="1" applyFill="1" applyBorder="1" applyAlignment="1" applyProtection="1">
      <alignment horizontal="center" vertical="center"/>
      <protection locked="0"/>
    </xf>
    <xf numFmtId="0" fontId="4" fillId="0" borderId="26" xfId="2" applyFont="1" applyBorder="1" applyAlignment="1" applyProtection="1">
      <alignment horizontal="center"/>
    </xf>
    <xf numFmtId="0" fontId="4" fillId="0" borderId="19" xfId="2" applyFont="1" applyBorder="1" applyAlignment="1" applyProtection="1">
      <alignment horizontal="center"/>
    </xf>
    <xf numFmtId="0" fontId="4" fillId="0" borderId="25" xfId="2" applyFont="1" applyBorder="1" applyAlignment="1" applyProtection="1">
      <alignment horizontal="center"/>
    </xf>
    <xf numFmtId="0" fontId="5" fillId="7" borderId="26" xfId="3" applyFont="1" applyFill="1" applyBorder="1" applyAlignment="1" applyProtection="1">
      <alignment horizontal="center" vertical="center" textRotation="255"/>
    </xf>
    <xf numFmtId="0" fontId="14" fillId="2" borderId="36" xfId="1" applyFont="1" applyFill="1" applyBorder="1" applyAlignment="1" applyProtection="1">
      <alignment horizontal="left" vertical="center"/>
    </xf>
    <xf numFmtId="0" fontId="14" fillId="2" borderId="35" xfId="1" applyFont="1" applyFill="1" applyBorder="1" applyAlignment="1" applyProtection="1">
      <alignment horizontal="left" vertical="center"/>
    </xf>
    <xf numFmtId="0" fontId="14" fillId="2" borderId="26" xfId="1" applyFont="1" applyFill="1" applyBorder="1" applyAlignment="1" applyProtection="1">
      <alignment horizontal="left" vertical="center"/>
    </xf>
    <xf numFmtId="0" fontId="14" fillId="2" borderId="18" xfId="1" applyFont="1" applyFill="1" applyBorder="1" applyAlignment="1" applyProtection="1">
      <alignment horizontal="left" vertical="center"/>
    </xf>
    <xf numFmtId="0" fontId="4" fillId="0" borderId="20" xfId="2" applyFont="1" applyBorder="1" applyAlignment="1" applyProtection="1">
      <alignment horizontal="center"/>
    </xf>
    <xf numFmtId="0" fontId="4" fillId="0" borderId="21" xfId="2" applyFont="1" applyBorder="1" applyAlignment="1" applyProtection="1">
      <alignment horizontal="center" vertical="center"/>
    </xf>
    <xf numFmtId="0" fontId="4" fillId="0" borderId="127" xfId="2" applyFont="1" applyBorder="1" applyAlignment="1" applyProtection="1">
      <alignment horizontal="center"/>
    </xf>
    <xf numFmtId="0" fontId="4" fillId="0" borderId="21" xfId="2" applyFont="1" applyBorder="1" applyAlignment="1" applyProtection="1">
      <alignment horizontal="center"/>
    </xf>
    <xf numFmtId="0" fontId="4" fillId="0" borderId="147" xfId="2" applyFont="1" applyBorder="1" applyAlignment="1" applyProtection="1">
      <alignment horizontal="center"/>
    </xf>
    <xf numFmtId="0" fontId="6" fillId="2" borderId="143" xfId="2" applyFont="1" applyFill="1" applyBorder="1" applyAlignment="1" applyProtection="1">
      <alignment horizontal="center" vertical="center"/>
    </xf>
    <xf numFmtId="0" fontId="1" fillId="2" borderId="40" xfId="1" applyFill="1" applyBorder="1" applyAlignment="1">
      <alignment horizontal="center" vertical="center"/>
    </xf>
    <xf numFmtId="178" fontId="4" fillId="2" borderId="23" xfId="4" applyNumberFormat="1" applyFill="1" applyBorder="1" applyAlignment="1">
      <alignment horizontal="center" vertical="center"/>
    </xf>
    <xf numFmtId="178" fontId="4" fillId="2" borderId="24" xfId="4" applyNumberFormat="1" applyFill="1" applyBorder="1" applyAlignment="1">
      <alignment horizontal="center" vertical="center"/>
    </xf>
    <xf numFmtId="178" fontId="4" fillId="2" borderId="22" xfId="4" applyNumberFormat="1" applyFill="1" applyBorder="1" applyAlignment="1">
      <alignment horizontal="center" vertical="center"/>
    </xf>
    <xf numFmtId="178" fontId="4" fillId="2" borderId="72" xfId="4" applyNumberFormat="1" applyFill="1" applyBorder="1" applyAlignment="1">
      <alignment horizontal="center" vertical="center"/>
    </xf>
    <xf numFmtId="0" fontId="8" fillId="11" borderId="31" xfId="1" applyFont="1" applyFill="1" applyBorder="1" applyAlignment="1" applyProtection="1">
      <alignment horizontal="left" vertical="center" wrapText="1"/>
    </xf>
    <xf numFmtId="0" fontId="8" fillId="11" borderId="27" xfId="1" applyFont="1" applyFill="1" applyBorder="1" applyAlignment="1" applyProtection="1">
      <alignment horizontal="left" vertical="center"/>
    </xf>
    <xf numFmtId="178" fontId="4" fillId="2" borderId="21" xfId="4" applyNumberFormat="1" applyFill="1" applyBorder="1" applyAlignment="1">
      <alignment horizontal="center" vertical="center"/>
    </xf>
    <xf numFmtId="178" fontId="4" fillId="2" borderId="147" xfId="4" applyNumberFormat="1" applyFill="1" applyBorder="1" applyAlignment="1">
      <alignment horizontal="center" vertical="center"/>
    </xf>
    <xf numFmtId="0" fontId="1" fillId="2" borderId="34" xfId="1" applyFill="1" applyBorder="1" applyAlignment="1">
      <alignment horizontal="center" vertical="center"/>
    </xf>
    <xf numFmtId="178" fontId="4" fillId="2" borderId="33" xfId="4" applyNumberFormat="1" applyFill="1" applyBorder="1" applyAlignment="1">
      <alignment horizontal="center" vertical="center"/>
    </xf>
    <xf numFmtId="178" fontId="4" fillId="2" borderId="143" xfId="4" applyNumberFormat="1" applyFill="1" applyBorder="1" applyAlignment="1">
      <alignment horizontal="center" vertical="center"/>
    </xf>
    <xf numFmtId="0" fontId="1" fillId="2" borderId="45" xfId="1" applyFill="1" applyBorder="1" applyAlignment="1">
      <alignment horizontal="center" vertical="center"/>
    </xf>
    <xf numFmtId="0" fontId="1" fillId="2" borderId="45" xfId="1" applyFill="1" applyBorder="1" applyAlignment="1">
      <alignment horizontal="center" vertical="center" shrinkToFit="1"/>
    </xf>
    <xf numFmtId="0" fontId="5" fillId="2" borderId="45" xfId="1" applyFont="1" applyFill="1" applyBorder="1" applyAlignment="1">
      <alignment horizontal="center" vertical="center" wrapText="1"/>
    </xf>
    <xf numFmtId="0" fontId="4" fillId="0" borderId="45" xfId="4" applyFill="1" applyBorder="1" applyAlignment="1">
      <alignment horizontal="center" vertical="center"/>
    </xf>
    <xf numFmtId="0" fontId="43" fillId="0" borderId="34" xfId="4" applyFont="1" applyFill="1" applyBorder="1" applyAlignment="1">
      <alignment horizontal="center" vertical="center"/>
    </xf>
    <xf numFmtId="0" fontId="43" fillId="0" borderId="131" xfId="4" applyFont="1" applyFill="1" applyBorder="1" applyAlignment="1">
      <alignment horizontal="center" vertical="center"/>
    </xf>
    <xf numFmtId="0" fontId="7" fillId="5" borderId="26" xfId="4" applyFont="1" applyFill="1" applyBorder="1" applyAlignment="1">
      <alignment horizontal="center" vertical="center"/>
    </xf>
    <xf numFmtId="0" fontId="4" fillId="2" borderId="52" xfId="4" applyFont="1" applyFill="1" applyBorder="1" applyAlignment="1" applyProtection="1">
      <alignment horizontal="left" vertical="center"/>
    </xf>
    <xf numFmtId="0" fontId="4" fillId="2" borderId="51" xfId="4" applyFill="1" applyBorder="1" applyAlignment="1" applyProtection="1">
      <alignment horizontal="left" vertical="center"/>
    </xf>
    <xf numFmtId="0" fontId="4" fillId="2" borderId="50" xfId="4" applyFill="1" applyBorder="1" applyAlignment="1" applyProtection="1">
      <alignment horizontal="left" vertical="center"/>
    </xf>
    <xf numFmtId="0" fontId="7" fillId="5" borderId="31" xfId="4" applyFont="1" applyFill="1" applyBorder="1" applyAlignment="1">
      <alignment horizontal="center" vertical="center"/>
    </xf>
    <xf numFmtId="0" fontId="7" fillId="5" borderId="48" xfId="4" applyFont="1" applyFill="1" applyBorder="1" applyAlignment="1">
      <alignment horizontal="center" vertical="center"/>
    </xf>
    <xf numFmtId="0" fontId="1" fillId="0" borderId="0" xfId="1" applyFill="1">
      <alignment vertical="center"/>
    </xf>
    <xf numFmtId="0" fontId="1" fillId="0" borderId="11" xfId="1" applyFill="1" applyBorder="1" applyAlignment="1">
      <alignment horizontal="left" vertical="center"/>
    </xf>
    <xf numFmtId="0" fontId="1" fillId="0" borderId="47" xfId="1" applyFill="1" applyBorder="1" applyAlignment="1">
      <alignment horizontal="left" vertical="center"/>
    </xf>
    <xf numFmtId="0" fontId="7" fillId="5" borderId="46" xfId="4" applyFont="1" applyFill="1" applyBorder="1" applyAlignment="1">
      <alignment horizontal="center" vertical="top"/>
    </xf>
    <xf numFmtId="0" fontId="4" fillId="9" borderId="55" xfId="4" applyFont="1" applyFill="1" applyBorder="1" applyAlignment="1" applyProtection="1">
      <alignment horizontal="left" vertical="center"/>
    </xf>
    <xf numFmtId="0" fontId="4" fillId="9" borderId="54" xfId="4" applyFill="1" applyBorder="1" applyAlignment="1" applyProtection="1">
      <alignment horizontal="left" vertical="center"/>
    </xf>
    <xf numFmtId="0" fontId="4" fillId="9" borderId="53" xfId="4" applyFill="1" applyBorder="1" applyAlignment="1" applyProtection="1">
      <alignment horizontal="left" vertical="center"/>
    </xf>
    <xf numFmtId="0" fontId="4" fillId="2" borderId="29" xfId="4" applyFont="1" applyFill="1" applyBorder="1" applyAlignment="1" applyProtection="1">
      <alignment horizontal="center" vertical="center"/>
      <protection locked="0"/>
    </xf>
    <xf numFmtId="0" fontId="4" fillId="2" borderId="28" xfId="4" applyFont="1" applyFill="1" applyBorder="1" applyAlignment="1" applyProtection="1">
      <alignment horizontal="center" vertical="center"/>
      <protection locked="0"/>
    </xf>
    <xf numFmtId="0" fontId="4" fillId="2" borderId="27" xfId="4"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2" xfId="4" applyFont="1" applyFill="1" applyBorder="1" applyAlignment="1" applyProtection="1">
      <alignment horizontal="center" vertical="center"/>
      <protection locked="0"/>
    </xf>
    <xf numFmtId="0" fontId="4" fillId="2" borderId="56" xfId="4" applyFont="1" applyFill="1" applyBorder="1" applyAlignment="1" applyProtection="1">
      <alignment horizontal="center" vertical="center"/>
      <protection locked="0"/>
    </xf>
    <xf numFmtId="0" fontId="7" fillId="5" borderId="39" xfId="4" applyFont="1" applyFill="1" applyBorder="1" applyAlignment="1">
      <alignment horizontal="center" vertical="top"/>
    </xf>
    <xf numFmtId="0" fontId="4" fillId="9" borderId="69" xfId="4" applyFont="1" applyFill="1" applyBorder="1" applyAlignment="1" applyProtection="1">
      <alignment horizontal="left" vertical="center"/>
    </xf>
    <xf numFmtId="0" fontId="4" fillId="9" borderId="68" xfId="4" applyFill="1" applyBorder="1" applyAlignment="1" applyProtection="1">
      <alignment horizontal="left" vertical="center"/>
    </xf>
    <xf numFmtId="0" fontId="4" fillId="9" borderId="67" xfId="4" applyFill="1" applyBorder="1" applyAlignment="1" applyProtection="1">
      <alignment horizontal="left" vertical="center"/>
    </xf>
    <xf numFmtId="49" fontId="4" fillId="0" borderId="65" xfId="4" applyNumberFormat="1" applyFont="1" applyFill="1" applyBorder="1" applyAlignment="1" applyProtection="1">
      <alignment horizontal="center" vertical="center"/>
      <protection locked="0"/>
    </xf>
    <xf numFmtId="49" fontId="4" fillId="0" borderId="38" xfId="4" applyNumberFormat="1" applyFont="1" applyFill="1" applyBorder="1" applyAlignment="1" applyProtection="1">
      <alignment horizontal="center" vertical="center"/>
      <protection locked="0"/>
    </xf>
    <xf numFmtId="49" fontId="4" fillId="0" borderId="37" xfId="4" applyNumberFormat="1" applyFont="1" applyFill="1" applyBorder="1" applyAlignment="1" applyProtection="1">
      <alignment horizontal="center" vertical="center"/>
      <protection locked="0"/>
    </xf>
    <xf numFmtId="49" fontId="4" fillId="0" borderId="3" xfId="4" applyNumberFormat="1" applyFont="1" applyFill="1" applyBorder="1" applyAlignment="1" applyProtection="1">
      <alignment horizontal="center" vertical="center"/>
      <protection locked="0"/>
    </xf>
    <xf numFmtId="49" fontId="4" fillId="0" borderId="2" xfId="4" applyNumberFormat="1" applyFont="1" applyFill="1" applyBorder="1" applyAlignment="1" applyProtection="1">
      <alignment horizontal="center" vertical="center"/>
      <protection locked="0"/>
    </xf>
    <xf numFmtId="49" fontId="4" fillId="0" borderId="56" xfId="4" applyNumberFormat="1" applyFont="1" applyFill="1" applyBorder="1" applyAlignment="1" applyProtection="1">
      <alignment horizontal="center" vertical="center"/>
      <protection locked="0"/>
    </xf>
    <xf numFmtId="0" fontId="7" fillId="5" borderId="36" xfId="4" applyFont="1" applyFill="1" applyBorder="1" applyAlignment="1">
      <alignment horizontal="center" vertical="center"/>
    </xf>
    <xf numFmtId="0" fontId="7" fillId="5" borderId="59" xfId="4" applyFont="1" applyFill="1" applyBorder="1" applyAlignment="1">
      <alignment horizontal="center" vertical="center"/>
    </xf>
    <xf numFmtId="0" fontId="4" fillId="2" borderId="64" xfId="4" applyFont="1" applyFill="1" applyBorder="1" applyAlignment="1" applyProtection="1">
      <alignment horizontal="left" vertical="center"/>
      <protection locked="0"/>
    </xf>
    <xf numFmtId="0" fontId="4" fillId="2" borderId="63" xfId="4" applyFill="1" applyBorder="1" applyAlignment="1" applyProtection="1">
      <alignment horizontal="left" vertical="center"/>
      <protection locked="0"/>
    </xf>
    <xf numFmtId="0" fontId="4" fillId="2" borderId="62" xfId="4" applyFill="1" applyBorder="1" applyAlignment="1" applyProtection="1">
      <alignment horizontal="left" vertical="center"/>
      <protection locked="0"/>
    </xf>
    <xf numFmtId="0" fontId="4" fillId="2" borderId="5" xfId="4" applyFill="1" applyBorder="1" applyAlignment="1" applyProtection="1">
      <alignment horizontal="left" vertical="center"/>
      <protection locked="0"/>
    </xf>
    <xf numFmtId="0" fontId="4" fillId="2" borderId="0" xfId="4" applyFill="1" applyBorder="1" applyAlignment="1" applyProtection="1">
      <alignment horizontal="left" vertical="center"/>
      <protection locked="0"/>
    </xf>
    <xf numFmtId="0" fontId="4" fillId="2" borderId="61" xfId="4" applyFill="1" applyBorder="1" applyAlignment="1" applyProtection="1">
      <alignment horizontal="left" vertical="center"/>
      <protection locked="0"/>
    </xf>
    <xf numFmtId="0" fontId="4" fillId="2" borderId="3" xfId="4" applyFill="1" applyBorder="1" applyAlignment="1" applyProtection="1">
      <alignment horizontal="left" vertical="center"/>
      <protection locked="0"/>
    </xf>
    <xf numFmtId="0" fontId="4" fillId="2" borderId="2" xfId="4" applyFill="1" applyBorder="1" applyAlignment="1" applyProtection="1">
      <alignment horizontal="left" vertical="center"/>
      <protection locked="0"/>
    </xf>
    <xf numFmtId="0" fontId="4" fillId="2" borderId="58" xfId="4" applyFill="1" applyBorder="1" applyAlignment="1" applyProtection="1">
      <alignment horizontal="left" vertical="center"/>
      <protection locked="0"/>
    </xf>
    <xf numFmtId="49" fontId="4" fillId="0" borderId="12" xfId="4" applyNumberFormat="1" applyFont="1" applyFill="1" applyBorder="1" applyAlignment="1" applyProtection="1">
      <alignment horizontal="center" vertical="center"/>
      <protection locked="0"/>
    </xf>
    <xf numFmtId="49" fontId="4" fillId="0" borderId="11" xfId="4" applyNumberFormat="1" applyFill="1" applyBorder="1" applyAlignment="1" applyProtection="1">
      <alignment horizontal="center" vertical="center"/>
      <protection locked="0"/>
    </xf>
    <xf numFmtId="49" fontId="4" fillId="0" borderId="47" xfId="4" applyNumberFormat="1" applyFill="1" applyBorder="1" applyAlignment="1" applyProtection="1">
      <alignment horizontal="center" vertical="center"/>
      <protection locked="0"/>
    </xf>
    <xf numFmtId="49" fontId="4" fillId="0" borderId="8" xfId="4" applyNumberFormat="1" applyFont="1" applyFill="1" applyBorder="1" applyAlignment="1" applyProtection="1">
      <alignment horizontal="center" vertical="center"/>
      <protection locked="0"/>
    </xf>
    <xf numFmtId="49" fontId="4" fillId="0" borderId="7" xfId="4" applyNumberFormat="1" applyFont="1" applyFill="1" applyBorder="1" applyAlignment="1" applyProtection="1">
      <alignment horizontal="center" vertical="center"/>
      <protection locked="0"/>
    </xf>
    <xf numFmtId="49" fontId="4" fillId="0" borderId="43" xfId="4" applyNumberFormat="1" applyFont="1" applyFill="1" applyBorder="1" applyAlignment="1" applyProtection="1">
      <alignment horizontal="center" vertical="center"/>
      <protection locked="0"/>
    </xf>
    <xf numFmtId="0" fontId="16" fillId="2" borderId="0" xfId="4" applyFont="1" applyFill="1" applyBorder="1" applyAlignment="1" applyProtection="1">
      <alignment horizontal="center" vertical="center" shrinkToFit="1"/>
    </xf>
    <xf numFmtId="0" fontId="7" fillId="0" borderId="0" xfId="4" applyFont="1" applyFill="1" applyBorder="1" applyAlignment="1" applyProtection="1">
      <alignment horizontal="left" vertical="top" wrapText="1"/>
      <protection locked="0"/>
    </xf>
    <xf numFmtId="0" fontId="7" fillId="0" borderId="0" xfId="4" applyFont="1" applyFill="1" applyBorder="1" applyAlignment="1" applyProtection="1">
      <alignment horizontal="left" vertical="top"/>
      <protection locked="0"/>
    </xf>
    <xf numFmtId="0" fontId="4" fillId="2" borderId="19" xfId="4" applyFont="1" applyFill="1" applyBorder="1" applyAlignment="1">
      <alignment horizontal="center"/>
    </xf>
    <xf numFmtId="0" fontId="14" fillId="9" borderId="69" xfId="4" applyFont="1" applyFill="1" applyBorder="1" applyAlignment="1" applyProtection="1">
      <alignment horizontal="left" vertical="center"/>
    </xf>
    <xf numFmtId="0" fontId="14" fillId="9" borderId="68" xfId="4" applyFont="1" applyFill="1" applyBorder="1" applyAlignment="1" applyProtection="1">
      <alignment horizontal="left" vertical="center"/>
    </xf>
    <xf numFmtId="0" fontId="14" fillId="9" borderId="74" xfId="4" applyFont="1" applyFill="1" applyBorder="1" applyAlignment="1" applyProtection="1">
      <alignment horizontal="left" vertical="center"/>
    </xf>
    <xf numFmtId="0" fontId="7" fillId="5" borderId="27" xfId="4" applyFont="1" applyFill="1" applyBorder="1" applyAlignment="1">
      <alignment horizontal="left"/>
    </xf>
    <xf numFmtId="0" fontId="4" fillId="2" borderId="52" xfId="4" applyFont="1" applyFill="1" applyBorder="1" applyAlignment="1" applyProtection="1">
      <alignment horizontal="left" vertical="center"/>
      <protection locked="0"/>
    </xf>
    <xf numFmtId="0" fontId="4" fillId="2" borderId="51" xfId="4" applyFill="1" applyBorder="1" applyAlignment="1" applyProtection="1">
      <alignment horizontal="left" vertical="center"/>
      <protection locked="0"/>
    </xf>
    <xf numFmtId="0" fontId="4" fillId="2" borderId="50" xfId="4" applyFill="1" applyBorder="1" applyAlignment="1" applyProtection="1">
      <alignment horizontal="left" vertical="center"/>
      <protection locked="0"/>
    </xf>
    <xf numFmtId="182" fontId="4" fillId="2" borderId="52" xfId="4" applyNumberFormat="1" applyFont="1" applyFill="1" applyBorder="1" applyAlignment="1" applyProtection="1">
      <alignment horizontal="left" vertical="center"/>
      <protection locked="0"/>
    </xf>
    <xf numFmtId="182" fontId="4" fillId="2" borderId="51" xfId="4" applyNumberFormat="1" applyFont="1" applyFill="1" applyBorder="1" applyAlignment="1" applyProtection="1">
      <alignment horizontal="left" vertical="center"/>
      <protection locked="0"/>
    </xf>
    <xf numFmtId="182" fontId="4" fillId="2" borderId="50" xfId="4" applyNumberFormat="1" applyFont="1" applyFill="1" applyBorder="1" applyAlignment="1" applyProtection="1">
      <alignment horizontal="left" vertical="center"/>
      <protection locked="0"/>
    </xf>
    <xf numFmtId="0" fontId="7" fillId="5" borderId="36" xfId="4" applyFont="1" applyFill="1" applyBorder="1" applyAlignment="1">
      <alignment horizontal="center" vertical="top"/>
    </xf>
    <xf numFmtId="0" fontId="4" fillId="9" borderId="68" xfId="4" applyFont="1" applyFill="1" applyBorder="1" applyAlignment="1" applyProtection="1">
      <alignment horizontal="left" vertical="center"/>
    </xf>
    <xf numFmtId="0" fontId="4" fillId="9" borderId="67" xfId="4" applyFont="1" applyFill="1" applyBorder="1" applyAlignment="1" applyProtection="1">
      <alignment horizontal="left" vertical="center"/>
    </xf>
    <xf numFmtId="178" fontId="4" fillId="2" borderId="64" xfId="4" applyNumberFormat="1" applyFont="1" applyFill="1" applyBorder="1" applyAlignment="1" applyProtection="1">
      <alignment horizontal="left" vertical="center"/>
      <protection locked="0"/>
    </xf>
    <xf numFmtId="178" fontId="4" fillId="2" borderId="63" xfId="4" applyNumberFormat="1" applyFont="1" applyFill="1" applyBorder="1" applyAlignment="1" applyProtection="1">
      <alignment horizontal="left" vertical="center"/>
      <protection locked="0"/>
    </xf>
    <xf numFmtId="178" fontId="4" fillId="2" borderId="62" xfId="4" applyNumberFormat="1" applyFont="1" applyFill="1" applyBorder="1" applyAlignment="1" applyProtection="1">
      <alignment horizontal="left" vertical="center"/>
      <protection locked="0"/>
    </xf>
    <xf numFmtId="178" fontId="4" fillId="2" borderId="3" xfId="4" applyNumberFormat="1" applyFont="1" applyFill="1" applyBorder="1" applyAlignment="1" applyProtection="1">
      <alignment horizontal="left" vertical="center"/>
      <protection locked="0"/>
    </xf>
    <xf numFmtId="178" fontId="4" fillId="2" borderId="2" xfId="4" applyNumberFormat="1" applyFont="1" applyFill="1" applyBorder="1" applyAlignment="1" applyProtection="1">
      <alignment horizontal="left" vertical="center"/>
      <protection locked="0"/>
    </xf>
    <xf numFmtId="178" fontId="4" fillId="2" borderId="58" xfId="4" applyNumberFormat="1" applyFont="1" applyFill="1" applyBorder="1" applyAlignment="1" applyProtection="1">
      <alignment horizontal="left" vertical="center"/>
      <protection locked="0"/>
    </xf>
    <xf numFmtId="0" fontId="14" fillId="2" borderId="36" xfId="1" applyFont="1" applyFill="1" applyBorder="1" applyAlignment="1">
      <alignment horizontal="center" vertical="top"/>
    </xf>
    <xf numFmtId="0" fontId="14" fillId="2" borderId="0" xfId="1" applyFont="1" applyFill="1" applyBorder="1" applyAlignment="1">
      <alignment horizontal="center" vertical="top"/>
    </xf>
    <xf numFmtId="0" fontId="14" fillId="2" borderId="35" xfId="1" applyFont="1" applyFill="1" applyBorder="1" applyAlignment="1">
      <alignment horizontal="center" vertical="top"/>
    </xf>
    <xf numFmtId="0" fontId="14" fillId="2" borderId="26" xfId="1" applyFont="1" applyFill="1" applyBorder="1" applyAlignment="1">
      <alignment horizontal="center" vertical="top"/>
    </xf>
    <xf numFmtId="0" fontId="14" fillId="2" borderId="19" xfId="1" applyFont="1" applyFill="1" applyBorder="1" applyAlignment="1">
      <alignment horizontal="center" vertical="top"/>
    </xf>
    <xf numFmtId="0" fontId="14" fillId="2" borderId="18" xfId="1" applyFont="1" applyFill="1" applyBorder="1" applyAlignment="1">
      <alignment horizontal="center" vertical="top"/>
    </xf>
    <xf numFmtId="0" fontId="14" fillId="2" borderId="39" xfId="1" applyFont="1" applyFill="1" applyBorder="1" applyAlignment="1">
      <alignment horizontal="left" vertical="top" wrapText="1"/>
    </xf>
    <xf numFmtId="0" fontId="14" fillId="2" borderId="38" xfId="1" applyFont="1" applyFill="1" applyBorder="1" applyAlignment="1">
      <alignment horizontal="left" vertical="top" wrapText="1"/>
    </xf>
    <xf numFmtId="0" fontId="14" fillId="2" borderId="37" xfId="1" applyFont="1" applyFill="1" applyBorder="1" applyAlignment="1">
      <alignment horizontal="left" vertical="top" wrapText="1"/>
    </xf>
    <xf numFmtId="0" fontId="14" fillId="2" borderId="36" xfId="1" applyFont="1" applyFill="1" applyBorder="1" applyAlignment="1">
      <alignment horizontal="left" vertical="top" wrapText="1"/>
    </xf>
    <xf numFmtId="0" fontId="14" fillId="2" borderId="0" xfId="1" applyFont="1" applyFill="1" applyBorder="1" applyAlignment="1">
      <alignment horizontal="left" vertical="top" wrapText="1"/>
    </xf>
    <xf numFmtId="0" fontId="14" fillId="2" borderId="35" xfId="1" applyFont="1" applyFill="1" applyBorder="1" applyAlignment="1">
      <alignment horizontal="left" vertical="top" wrapText="1"/>
    </xf>
    <xf numFmtId="0" fontId="14" fillId="2" borderId="263" xfId="1" applyFont="1" applyFill="1" applyBorder="1" applyAlignment="1">
      <alignment horizontal="left" vertical="top" wrapText="1"/>
    </xf>
    <xf numFmtId="0" fontId="14" fillId="2" borderId="61" xfId="1" applyFont="1" applyFill="1" applyBorder="1" applyAlignment="1">
      <alignment horizontal="left" vertical="top" wrapText="1"/>
    </xf>
    <xf numFmtId="0" fontId="14" fillId="2" borderId="61" xfId="1" applyFont="1" applyFill="1" applyBorder="1" applyAlignment="1">
      <alignment horizontal="center" vertical="top"/>
    </xf>
    <xf numFmtId="0" fontId="14" fillId="2" borderId="260" xfId="1" applyFont="1" applyFill="1" applyBorder="1" applyAlignment="1">
      <alignment horizontal="center" vertical="top"/>
    </xf>
    <xf numFmtId="0" fontId="6" fillId="0" borderId="250" xfId="2" applyFont="1" applyBorder="1" applyAlignment="1">
      <alignment horizontal="left" shrinkToFit="1"/>
    </xf>
    <xf numFmtId="0" fontId="6" fillId="0" borderId="0" xfId="2" applyFont="1" applyBorder="1" applyAlignment="1">
      <alignment horizontal="left" shrinkToFit="1"/>
    </xf>
    <xf numFmtId="0" fontId="6" fillId="0" borderId="61" xfId="2" applyFont="1" applyBorder="1" applyAlignment="1">
      <alignment horizontal="left" shrinkToFit="1"/>
    </xf>
    <xf numFmtId="0" fontId="105" fillId="2" borderId="73" xfId="4" applyFont="1" applyFill="1" applyBorder="1" applyAlignment="1">
      <alignment horizontal="center" vertical="center"/>
    </xf>
    <xf numFmtId="0" fontId="105" fillId="2" borderId="24"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24" xfId="4" applyFont="1" applyFill="1" applyBorder="1" applyAlignment="1">
      <alignment horizontal="center" vertical="center"/>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18" xfId="1" applyFont="1" applyFill="1" applyBorder="1" applyAlignment="1">
      <alignment horizontal="center" vertical="center"/>
    </xf>
    <xf numFmtId="0" fontId="4" fillId="0" borderId="34" xfId="4" applyFill="1" applyBorder="1" applyAlignment="1">
      <alignment horizontal="center" vertical="center"/>
    </xf>
    <xf numFmtId="0" fontId="4" fillId="0" borderId="42" xfId="4" applyFill="1" applyBorder="1" applyAlignment="1">
      <alignment horizontal="center" vertical="center"/>
    </xf>
    <xf numFmtId="0" fontId="7" fillId="5" borderId="46" xfId="4" applyFont="1" applyFill="1" applyBorder="1" applyAlignment="1">
      <alignment horizontal="center" vertical="center" wrapText="1"/>
    </xf>
    <xf numFmtId="0" fontId="14" fillId="5" borderId="157" xfId="1" applyFont="1" applyFill="1" applyBorder="1" applyAlignment="1">
      <alignment horizontal="center" vertical="center" wrapText="1"/>
    </xf>
    <xf numFmtId="0" fontId="14" fillId="5" borderId="218" xfId="1" applyFont="1" applyFill="1" applyBorder="1" applyAlignment="1">
      <alignment horizontal="center" vertical="center" wrapText="1"/>
    </xf>
    <xf numFmtId="177" fontId="14" fillId="0" borderId="165" xfId="1" applyNumberFormat="1" applyFont="1" applyFill="1" applyBorder="1" applyAlignment="1">
      <alignment horizontal="left" vertical="center"/>
    </xf>
    <xf numFmtId="177" fontId="14" fillId="0" borderId="16" xfId="1" applyNumberFormat="1" applyFont="1" applyFill="1" applyBorder="1" applyAlignment="1">
      <alignment horizontal="left" vertical="center"/>
    </xf>
    <xf numFmtId="0" fontId="14" fillId="11" borderId="134" xfId="1" applyFont="1" applyFill="1" applyBorder="1" applyAlignment="1">
      <alignment horizontal="center" vertical="center"/>
    </xf>
    <xf numFmtId="0" fontId="14" fillId="11" borderId="17" xfId="1" applyFont="1" applyFill="1" applyBorder="1" applyAlignment="1">
      <alignment horizontal="center" vertical="center"/>
    </xf>
    <xf numFmtId="0" fontId="14" fillId="11" borderId="159" xfId="1" applyFont="1" applyFill="1" applyBorder="1" applyAlignment="1">
      <alignment horizontal="center" vertical="center"/>
    </xf>
    <xf numFmtId="0" fontId="14" fillId="11" borderId="76" xfId="1" applyFont="1" applyFill="1" applyBorder="1" applyAlignment="1">
      <alignment horizontal="center" vertical="center"/>
    </xf>
    <xf numFmtId="0" fontId="14" fillId="11" borderId="16" xfId="1" applyFont="1" applyFill="1" applyBorder="1" applyAlignment="1">
      <alignment horizontal="center" vertical="center"/>
    </xf>
    <xf numFmtId="0" fontId="14" fillId="11" borderId="77"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128"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94" xfId="1" applyFont="1" applyFill="1" applyBorder="1" applyAlignment="1">
      <alignment horizontal="center" vertical="center"/>
    </xf>
    <xf numFmtId="176" fontId="20" fillId="0" borderId="166" xfId="1" applyNumberFormat="1" applyFont="1" applyFill="1" applyBorder="1" applyAlignment="1">
      <alignment horizontal="center" vertical="center" shrinkToFit="1"/>
    </xf>
    <xf numFmtId="176" fontId="20" fillId="0" borderId="95" xfId="1" applyNumberFormat="1" applyFont="1" applyFill="1" applyBorder="1" applyAlignment="1">
      <alignment horizontal="center" vertical="center" shrinkToFit="1"/>
    </xf>
    <xf numFmtId="0" fontId="14" fillId="5" borderId="158" xfId="1" applyFont="1" applyFill="1" applyBorder="1" applyAlignment="1">
      <alignment horizontal="center" vertical="center" wrapText="1"/>
    </xf>
    <xf numFmtId="0" fontId="14" fillId="5" borderId="138" xfId="1" applyFont="1" applyFill="1" applyBorder="1" applyAlignment="1">
      <alignment horizontal="center" vertical="center" wrapText="1"/>
    </xf>
    <xf numFmtId="176" fontId="14" fillId="11" borderId="134" xfId="1" applyNumberFormat="1" applyFont="1" applyFill="1" applyBorder="1" applyAlignment="1">
      <alignment horizontal="center" vertical="center" shrinkToFit="1"/>
    </xf>
    <xf numFmtId="176" fontId="14" fillId="11" borderId="159" xfId="1" applyNumberFormat="1" applyFont="1" applyFill="1" applyBorder="1" applyAlignment="1">
      <alignment horizontal="center" vertical="center" shrinkToFit="1"/>
    </xf>
    <xf numFmtId="176" fontId="14" fillId="11" borderId="76" xfId="1" applyNumberFormat="1" applyFont="1" applyFill="1" applyBorder="1" applyAlignment="1">
      <alignment horizontal="center" vertical="center" shrinkToFit="1"/>
    </xf>
    <xf numFmtId="176" fontId="14" fillId="11" borderId="77" xfId="1" applyNumberFormat="1" applyFont="1" applyFill="1" applyBorder="1" applyAlignment="1">
      <alignment horizontal="center" vertical="center" shrinkToFit="1"/>
    </xf>
    <xf numFmtId="187" fontId="14" fillId="2" borderId="17" xfId="1" applyNumberFormat="1" applyFont="1" applyFill="1" applyBorder="1" applyAlignment="1">
      <alignment horizontal="center" vertical="center" shrinkToFit="1"/>
    </xf>
    <xf numFmtId="187" fontId="14" fillId="2" borderId="159" xfId="1" applyNumberFormat="1" applyFont="1" applyFill="1" applyBorder="1" applyAlignment="1">
      <alignment horizontal="center" vertical="center" shrinkToFit="1"/>
    </xf>
    <xf numFmtId="187" fontId="14" fillId="2" borderId="16" xfId="1" applyNumberFormat="1" applyFont="1" applyFill="1" applyBorder="1" applyAlignment="1">
      <alignment horizontal="center" vertical="center" shrinkToFit="1"/>
    </xf>
    <xf numFmtId="187" fontId="14" fillId="2" borderId="77" xfId="1" applyNumberFormat="1" applyFont="1" applyFill="1" applyBorder="1" applyAlignment="1">
      <alignment horizontal="center" vertical="center" shrinkToFit="1"/>
    </xf>
    <xf numFmtId="0" fontId="14" fillId="10" borderId="81" xfId="1" applyFont="1" applyFill="1" applyBorder="1" applyAlignment="1">
      <alignment horizontal="center" vertical="center" shrinkToFit="1"/>
    </xf>
    <xf numFmtId="0" fontId="14" fillId="10" borderId="80" xfId="1" applyFont="1" applyFill="1" applyBorder="1" applyAlignment="1">
      <alignment horizontal="center" vertical="center" shrinkToFit="1"/>
    </xf>
    <xf numFmtId="0" fontId="14" fillId="10" borderId="82" xfId="1" applyFont="1" applyFill="1" applyBorder="1" applyAlignment="1">
      <alignment horizontal="center" vertical="center" shrinkToFit="1"/>
    </xf>
    <xf numFmtId="0" fontId="14" fillId="10" borderId="81" xfId="1" applyFont="1" applyFill="1" applyBorder="1" applyAlignment="1">
      <alignment horizontal="center" vertical="center"/>
    </xf>
    <xf numFmtId="0" fontId="14" fillId="10" borderId="80" xfId="1" applyFont="1" applyFill="1" applyBorder="1" applyAlignment="1">
      <alignment horizontal="center" vertical="center"/>
    </xf>
    <xf numFmtId="0" fontId="14" fillId="10" borderId="84" xfId="1" applyFont="1" applyFill="1" applyBorder="1" applyAlignment="1">
      <alignment horizontal="center" vertical="center"/>
    </xf>
    <xf numFmtId="0" fontId="14" fillId="9" borderId="83" xfId="1" applyFont="1" applyFill="1" applyBorder="1" applyAlignment="1">
      <alignment horizontal="center" vertical="center" wrapText="1"/>
    </xf>
    <xf numFmtId="0" fontId="14" fillId="9" borderId="80" xfId="1" applyFont="1" applyFill="1" applyBorder="1" applyAlignment="1">
      <alignment horizontal="center" vertical="center" wrapText="1"/>
    </xf>
    <xf numFmtId="0" fontId="14" fillId="9" borderId="82" xfId="1" applyFont="1" applyFill="1" applyBorder="1" applyAlignment="1">
      <alignment horizontal="center" vertical="center" wrapText="1"/>
    </xf>
    <xf numFmtId="0" fontId="14" fillId="9" borderId="81" xfId="1" applyFont="1" applyFill="1" applyBorder="1" applyAlignment="1">
      <alignment horizontal="center" vertical="center"/>
    </xf>
    <xf numFmtId="0" fontId="14" fillId="9" borderId="80" xfId="1" applyFont="1" applyFill="1" applyBorder="1" applyAlignment="1">
      <alignment horizontal="center" vertical="center"/>
    </xf>
    <xf numFmtId="0" fontId="14" fillId="9" borderId="79" xfId="1" applyFont="1" applyFill="1" applyBorder="1" applyAlignment="1">
      <alignment horizontal="center" vertical="center"/>
    </xf>
    <xf numFmtId="0" fontId="14" fillId="5" borderId="3" xfId="1" applyFont="1" applyFill="1" applyBorder="1" applyAlignment="1">
      <alignment horizontal="center" vertical="center" shrinkToFit="1"/>
    </xf>
    <xf numFmtId="0" fontId="14" fillId="5" borderId="2" xfId="1" applyFont="1" applyFill="1" applyBorder="1" applyAlignment="1">
      <alignment horizontal="center" vertical="center" shrinkToFit="1"/>
    </xf>
    <xf numFmtId="0" fontId="14" fillId="5" borderId="1" xfId="1" applyFont="1" applyFill="1" applyBorder="1" applyAlignment="1">
      <alignment horizontal="center" vertical="center" shrinkToFit="1"/>
    </xf>
    <xf numFmtId="0" fontId="14" fillId="5" borderId="3" xfId="1" applyFont="1" applyFill="1" applyBorder="1" applyAlignment="1">
      <alignment horizontal="center" vertical="center"/>
    </xf>
    <xf numFmtId="0" fontId="14" fillId="5" borderId="2" xfId="1" applyFont="1" applyFill="1" applyBorder="1" applyAlignment="1">
      <alignment horizontal="center" vertical="center"/>
    </xf>
    <xf numFmtId="0" fontId="14" fillId="5" borderId="172" xfId="1" applyFont="1" applyFill="1" applyBorder="1" applyAlignment="1">
      <alignment horizontal="center" vertical="center"/>
    </xf>
    <xf numFmtId="0" fontId="14" fillId="5" borderId="274"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56" xfId="1" applyFont="1" applyFill="1" applyBorder="1" applyAlignment="1">
      <alignment horizontal="center" vertical="center"/>
    </xf>
    <xf numFmtId="0" fontId="14" fillId="9" borderId="8" xfId="1" applyFont="1" applyFill="1" applyBorder="1" applyAlignment="1">
      <alignment horizontal="center" vertical="center"/>
    </xf>
    <xf numFmtId="0" fontId="14" fillId="9" borderId="7" xfId="1" applyFont="1" applyFill="1" applyBorder="1" applyAlignment="1">
      <alignment horizontal="center" vertical="center"/>
    </xf>
    <xf numFmtId="0" fontId="14" fillId="9" borderId="43" xfId="1" applyFont="1" applyFill="1" applyBorder="1" applyAlignment="1">
      <alignment horizontal="center" vertical="center"/>
    </xf>
    <xf numFmtId="0" fontId="14" fillId="5" borderId="14" xfId="6" applyFont="1" applyFill="1" applyBorder="1" applyAlignment="1">
      <alignment horizontal="center" vertical="center" textRotation="255"/>
    </xf>
    <xf numFmtId="0" fontId="14" fillId="5" borderId="13" xfId="6" applyFont="1" applyFill="1" applyBorder="1" applyAlignment="1">
      <alignment horizontal="center" vertical="center" textRotation="255"/>
    </xf>
    <xf numFmtId="176" fontId="5" fillId="2" borderId="8" xfId="1" applyNumberFormat="1" applyFont="1" applyFill="1" applyBorder="1" applyAlignment="1">
      <alignment horizontal="center" vertical="center" wrapText="1" shrinkToFit="1"/>
    </xf>
    <xf numFmtId="176" fontId="5" fillId="2" borderId="6" xfId="1" applyNumberFormat="1" applyFont="1" applyFill="1" applyBorder="1" applyAlignment="1">
      <alignment horizontal="center" vertical="center" wrapText="1" shrinkToFit="1"/>
    </xf>
    <xf numFmtId="176" fontId="5" fillId="2" borderId="76" xfId="1" applyNumberFormat="1" applyFont="1" applyFill="1" applyBorder="1" applyAlignment="1">
      <alignment horizontal="center" vertical="center" wrapText="1" shrinkToFit="1"/>
    </xf>
    <xf numFmtId="176" fontId="5" fillId="2" borderId="77" xfId="1" applyNumberFormat="1" applyFont="1" applyFill="1" applyBorder="1" applyAlignment="1">
      <alignment horizontal="center" vertical="center" wrapText="1" shrinkToFit="1"/>
    </xf>
    <xf numFmtId="176" fontId="14" fillId="0" borderId="13" xfId="1" applyNumberFormat="1" applyFont="1" applyFill="1" applyBorder="1" applyAlignment="1">
      <alignment horizontal="center" vertical="center" shrinkToFit="1"/>
    </xf>
    <xf numFmtId="176" fontId="14" fillId="0" borderId="15" xfId="1" applyNumberFormat="1" applyFont="1" applyFill="1" applyBorder="1" applyAlignment="1">
      <alignment horizontal="center" vertical="center" shrinkToFit="1"/>
    </xf>
    <xf numFmtId="0" fontId="14" fillId="2" borderId="38" xfId="1" applyFont="1" applyFill="1" applyBorder="1" applyAlignment="1">
      <alignment horizontal="left"/>
    </xf>
    <xf numFmtId="0" fontId="14" fillId="2" borderId="19" xfId="1" applyFont="1" applyFill="1" applyBorder="1" applyAlignment="1">
      <alignment horizontal="left"/>
    </xf>
    <xf numFmtId="0" fontId="14" fillId="0" borderId="0" xfId="5" applyFont="1" applyAlignment="1">
      <alignment horizontal="left" vertical="center" wrapText="1"/>
    </xf>
    <xf numFmtId="0" fontId="14" fillId="0" borderId="0" xfId="5" applyFont="1" applyAlignment="1">
      <alignment horizontal="left" vertical="center"/>
    </xf>
    <xf numFmtId="0" fontId="14" fillId="0" borderId="38" xfId="1" applyFont="1" applyFill="1" applyBorder="1" applyAlignment="1">
      <alignment horizontal="left"/>
    </xf>
    <xf numFmtId="0" fontId="14" fillId="10" borderId="130" xfId="1" applyFont="1" applyFill="1" applyBorder="1" applyAlignment="1">
      <alignment horizontal="left" vertical="center" shrinkToFit="1"/>
    </xf>
    <xf numFmtId="0" fontId="14" fillId="10" borderId="150" xfId="1" applyFont="1" applyFill="1" applyBorder="1" applyAlignment="1">
      <alignment horizontal="left" vertical="center" shrinkToFit="1"/>
    </xf>
    <xf numFmtId="0" fontId="14" fillId="10" borderId="151" xfId="1" applyFont="1" applyFill="1" applyBorder="1" applyAlignment="1">
      <alignment horizontal="left" vertical="center" shrinkToFit="1"/>
    </xf>
    <xf numFmtId="0" fontId="14" fillId="11" borderId="91" xfId="1" applyFont="1" applyFill="1" applyBorder="1" applyAlignment="1">
      <alignment horizontal="center" vertical="center"/>
    </xf>
    <xf numFmtId="0" fontId="14" fillId="11" borderId="90" xfId="1" applyFont="1" applyFill="1" applyBorder="1" applyAlignment="1">
      <alignment horizontal="center" vertical="center"/>
    </xf>
    <xf numFmtId="0" fontId="14" fillId="11" borderId="89" xfId="1" applyFont="1" applyFill="1" applyBorder="1" applyAlignment="1">
      <alignment horizontal="center" vertical="center"/>
    </xf>
    <xf numFmtId="0" fontId="14" fillId="5" borderId="129" xfId="1" applyFont="1" applyFill="1" applyBorder="1" applyAlignment="1">
      <alignment horizontal="center" vertical="center"/>
    </xf>
    <xf numFmtId="0" fontId="14" fillId="5" borderId="140" xfId="1" applyFont="1" applyFill="1" applyBorder="1" applyAlignment="1">
      <alignment horizontal="center" vertical="center"/>
    </xf>
    <xf numFmtId="0" fontId="14" fillId="5" borderId="36" xfId="1" applyFont="1" applyFill="1" applyBorder="1" applyAlignment="1">
      <alignment horizontal="center" vertical="center" wrapText="1"/>
    </xf>
    <xf numFmtId="0" fontId="14" fillId="5" borderId="36" xfId="1" applyFont="1" applyFill="1" applyBorder="1" applyAlignment="1">
      <alignment horizontal="center" vertical="center"/>
    </xf>
    <xf numFmtId="0" fontId="14" fillId="5" borderId="93" xfId="1" applyFont="1" applyFill="1" applyBorder="1" applyAlignment="1">
      <alignment horizontal="center" vertical="center" wrapText="1"/>
    </xf>
    <xf numFmtId="0" fontId="14" fillId="5" borderId="78" xfId="1" applyFont="1" applyFill="1" applyBorder="1" applyAlignment="1">
      <alignment horizontal="center" vertical="center"/>
    </xf>
    <xf numFmtId="0" fontId="14" fillId="5" borderId="78" xfId="1" applyFont="1" applyFill="1" applyBorder="1" applyAlignment="1">
      <alignment horizontal="center" vertical="center" wrapText="1"/>
    </xf>
    <xf numFmtId="176" fontId="14" fillId="2" borderId="134" xfId="1" applyNumberFormat="1" applyFont="1" applyFill="1" applyBorder="1" applyAlignment="1">
      <alignment horizontal="left" vertical="center"/>
    </xf>
    <xf numFmtId="176" fontId="14" fillId="2" borderId="17" xfId="1" applyNumberFormat="1" applyFont="1" applyFill="1" applyBorder="1" applyAlignment="1">
      <alignment horizontal="left" vertical="center"/>
    </xf>
    <xf numFmtId="176" fontId="14" fillId="2" borderId="128" xfId="1" applyNumberFormat="1" applyFont="1" applyFill="1" applyBorder="1" applyAlignment="1">
      <alignment horizontal="left" vertical="center"/>
    </xf>
    <xf numFmtId="176" fontId="14" fillId="2" borderId="76" xfId="1" applyNumberFormat="1" applyFont="1" applyFill="1" applyBorder="1" applyAlignment="1">
      <alignment horizontal="left" vertical="center"/>
    </xf>
    <xf numFmtId="176" fontId="14" fillId="2" borderId="16" xfId="1" applyNumberFormat="1" applyFont="1" applyFill="1" applyBorder="1" applyAlignment="1">
      <alignment horizontal="left" vertical="center"/>
    </xf>
    <xf numFmtId="176" fontId="14" fillId="2" borderId="94" xfId="1" applyNumberFormat="1" applyFont="1" applyFill="1" applyBorder="1" applyAlignment="1">
      <alignment horizontal="left" vertical="center"/>
    </xf>
    <xf numFmtId="0" fontId="14" fillId="10" borderId="8" xfId="1" applyFont="1" applyFill="1" applyBorder="1" applyAlignment="1">
      <alignment horizontal="center" vertical="center"/>
    </xf>
    <xf numFmtId="0" fontId="14" fillId="10" borderId="7" xfId="1" applyFont="1" applyFill="1" applyBorder="1" applyAlignment="1">
      <alignment horizontal="center" vertical="center"/>
    </xf>
    <xf numFmtId="0" fontId="14" fillId="10" borderId="87" xfId="1" applyFont="1" applyFill="1" applyBorder="1" applyAlignment="1">
      <alignment horizontal="center" vertical="center"/>
    </xf>
    <xf numFmtId="0" fontId="14" fillId="9" borderId="173" xfId="1" applyFont="1" applyFill="1" applyBorder="1" applyAlignment="1">
      <alignment horizontal="center" vertical="center" wrapText="1"/>
    </xf>
    <xf numFmtId="0" fontId="14" fillId="9" borderId="174" xfId="1" applyFont="1" applyFill="1" applyBorder="1" applyAlignment="1">
      <alignment horizontal="center" vertical="center" wrapText="1"/>
    </xf>
    <xf numFmtId="0" fontId="14" fillId="9" borderId="175" xfId="1" applyFont="1" applyFill="1" applyBorder="1" applyAlignment="1">
      <alignment horizontal="center" vertical="center" wrapText="1"/>
    </xf>
    <xf numFmtId="0" fontId="14" fillId="10" borderId="8" xfId="1" applyFont="1" applyFill="1" applyBorder="1" applyAlignment="1">
      <alignment horizontal="center" vertical="center" shrinkToFit="1"/>
    </xf>
    <xf numFmtId="0" fontId="14" fillId="10" borderId="7" xfId="1" applyFont="1" applyFill="1" applyBorder="1" applyAlignment="1">
      <alignment horizontal="center" vertical="center" shrinkToFit="1"/>
    </xf>
    <xf numFmtId="0" fontId="14" fillId="10" borderId="6" xfId="1" applyFont="1" applyFill="1" applyBorder="1" applyAlignment="1">
      <alignment horizontal="center" vertical="center" shrinkToFit="1"/>
    </xf>
    <xf numFmtId="176" fontId="14" fillId="0" borderId="92" xfId="1" applyNumberFormat="1" applyFont="1" applyFill="1" applyBorder="1" applyAlignment="1">
      <alignment horizontal="center" vertical="center" shrinkToFit="1"/>
    </xf>
    <xf numFmtId="176" fontId="14" fillId="0" borderId="139" xfId="1" applyNumberFormat="1" applyFont="1" applyFill="1" applyBorder="1" applyAlignment="1">
      <alignment horizontal="center" vertical="center" shrinkToFit="1"/>
    </xf>
    <xf numFmtId="176" fontId="14" fillId="2" borderId="161" xfId="1" applyNumberFormat="1" applyFont="1" applyFill="1" applyBorder="1" applyAlignment="1">
      <alignment horizontal="center" vertical="center" shrinkToFit="1"/>
    </xf>
    <xf numFmtId="176" fontId="14" fillId="2" borderId="164" xfId="1" applyNumberFormat="1" applyFont="1" applyFill="1" applyBorder="1" applyAlignment="1">
      <alignment horizontal="center" vertical="center" shrinkToFit="1"/>
    </xf>
    <xf numFmtId="176" fontId="20" fillId="0" borderId="14" xfId="1" applyNumberFormat="1" applyFont="1" applyFill="1" applyBorder="1" applyAlignment="1">
      <alignment horizontal="center" vertical="center" shrinkToFit="1"/>
    </xf>
    <xf numFmtId="0" fontId="14" fillId="5" borderId="166" xfId="1" applyFont="1" applyFill="1" applyBorder="1" applyAlignment="1">
      <alignment horizontal="center" vertical="center" wrapText="1"/>
    </xf>
    <xf numFmtId="0" fontId="14" fillId="5" borderId="14" xfId="1" applyFont="1" applyFill="1" applyBorder="1" applyAlignment="1">
      <alignment horizontal="center" vertical="center"/>
    </xf>
    <xf numFmtId="0" fontId="14" fillId="5" borderId="95" xfId="1" applyFont="1" applyFill="1" applyBorder="1" applyAlignment="1">
      <alignment horizontal="center" vertical="center"/>
    </xf>
    <xf numFmtId="0" fontId="14" fillId="0" borderId="166" xfId="1" applyFont="1" applyFill="1" applyBorder="1" applyAlignment="1">
      <alignment horizontal="center" vertical="center" wrapText="1"/>
    </xf>
    <xf numFmtId="0" fontId="14" fillId="0" borderId="14" xfId="1" applyFont="1" applyFill="1" applyBorder="1" applyAlignment="1">
      <alignment horizontal="center" vertical="center"/>
    </xf>
    <xf numFmtId="0" fontId="14" fillId="0" borderId="95" xfId="1" applyFont="1" applyFill="1" applyBorder="1" applyAlignment="1">
      <alignment horizontal="center" vertical="center"/>
    </xf>
    <xf numFmtId="176" fontId="14" fillId="2" borderId="14" xfId="1" applyNumberFormat="1" applyFont="1" applyFill="1" applyBorder="1" applyAlignment="1">
      <alignment horizontal="center" vertical="center" shrinkToFit="1"/>
    </xf>
    <xf numFmtId="0" fontId="14" fillId="5" borderId="65" xfId="1" applyFont="1" applyFill="1" applyBorder="1" applyAlignment="1">
      <alignment horizontal="center" vertical="center"/>
    </xf>
    <xf numFmtId="0" fontId="14" fillId="5" borderId="66" xfId="1" applyFont="1" applyFill="1" applyBorder="1" applyAlignment="1">
      <alignment horizontal="center" vertical="center"/>
    </xf>
    <xf numFmtId="0" fontId="14" fillId="5" borderId="136" xfId="1" applyFont="1" applyFill="1" applyBorder="1" applyAlignment="1">
      <alignment horizontal="center" vertical="center"/>
    </xf>
    <xf numFmtId="0" fontId="14" fillId="5" borderId="145" xfId="1" applyFont="1" applyFill="1" applyBorder="1" applyAlignment="1">
      <alignment horizontal="center" vertical="center"/>
    </xf>
    <xf numFmtId="0" fontId="14" fillId="5" borderId="179" xfId="1" applyFont="1" applyFill="1" applyBorder="1" applyAlignment="1">
      <alignment horizontal="center" vertical="center"/>
    </xf>
    <xf numFmtId="0" fontId="14" fillId="5" borderId="166" xfId="1" applyFont="1" applyFill="1" applyBorder="1" applyAlignment="1">
      <alignment horizontal="center" vertical="center"/>
    </xf>
    <xf numFmtId="0" fontId="14" fillId="2" borderId="134" xfId="1" applyFont="1" applyFill="1" applyBorder="1" applyAlignment="1">
      <alignment horizontal="center" vertical="center" shrinkToFit="1"/>
    </xf>
    <xf numFmtId="0" fontId="14" fillId="2" borderId="76" xfId="1" applyFont="1" applyFill="1" applyBorder="1" applyAlignment="1">
      <alignment horizontal="center" vertical="center" shrinkToFit="1"/>
    </xf>
    <xf numFmtId="176" fontId="14" fillId="2" borderId="95" xfId="1" applyNumberFormat="1" applyFont="1" applyFill="1" applyBorder="1" applyAlignment="1">
      <alignment horizontal="center" vertical="center" shrinkToFit="1"/>
    </xf>
    <xf numFmtId="176" fontId="14" fillId="2" borderId="99" xfId="1" applyNumberFormat="1" applyFont="1" applyFill="1" applyBorder="1" applyAlignment="1">
      <alignment horizontal="center" vertical="center" shrinkToFit="1"/>
    </xf>
    <xf numFmtId="176" fontId="14" fillId="2" borderId="167" xfId="1" applyNumberFormat="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14" fillId="5" borderId="158" xfId="1" applyFont="1" applyFill="1" applyBorder="1" applyAlignment="1">
      <alignment horizontal="center" vertical="center"/>
    </xf>
    <xf numFmtId="0" fontId="14" fillId="5" borderId="157" xfId="1" applyFont="1" applyFill="1" applyBorder="1" applyAlignment="1">
      <alignment horizontal="center" vertical="center"/>
    </xf>
    <xf numFmtId="0" fontId="14" fillId="2" borderId="134"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59"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5" fillId="5" borderId="129" xfId="1" applyFont="1" applyFill="1" applyBorder="1" applyAlignment="1">
      <alignment horizontal="center" vertical="center" wrapText="1"/>
    </xf>
    <xf numFmtId="0" fontId="15" fillId="5" borderId="140" xfId="1" applyFont="1" applyFill="1" applyBorder="1" applyAlignment="1">
      <alignment horizontal="center" vertical="center" wrapText="1"/>
    </xf>
    <xf numFmtId="176" fontId="14" fillId="0" borderId="17" xfId="1" applyNumberFormat="1" applyFont="1" applyFill="1" applyBorder="1" applyAlignment="1">
      <alignment horizontal="center" vertical="center" shrinkToFit="1"/>
    </xf>
    <xf numFmtId="176" fontId="14" fillId="0" borderId="159" xfId="1" applyNumberFormat="1" applyFont="1" applyFill="1" applyBorder="1" applyAlignment="1">
      <alignment horizontal="center" vertical="center" shrinkToFit="1"/>
    </xf>
    <xf numFmtId="176" fontId="14" fillId="0" borderId="16" xfId="1" applyNumberFormat="1" applyFont="1" applyFill="1" applyBorder="1" applyAlignment="1">
      <alignment horizontal="center" vertical="center" shrinkToFit="1"/>
    </xf>
    <xf numFmtId="176" fontId="14" fillId="0" borderId="77" xfId="1" applyNumberFormat="1" applyFont="1" applyFill="1" applyBorder="1" applyAlignment="1">
      <alignment horizontal="center" vertical="center" shrinkToFit="1"/>
    </xf>
    <xf numFmtId="0" fontId="14" fillId="5" borderId="134" xfId="1" applyFont="1" applyFill="1" applyBorder="1" applyAlignment="1">
      <alignment horizontal="center" vertical="center"/>
    </xf>
    <xf numFmtId="0" fontId="14" fillId="5" borderId="159" xfId="1" applyFont="1" applyFill="1" applyBorder="1" applyAlignment="1">
      <alignment horizontal="center" vertical="center"/>
    </xf>
    <xf numFmtId="0" fontId="14" fillId="5" borderId="76" xfId="1" applyFont="1" applyFill="1" applyBorder="1" applyAlignment="1">
      <alignment horizontal="center" vertical="center"/>
    </xf>
    <xf numFmtId="0" fontId="14" fillId="5" borderId="77" xfId="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94" xfId="1" applyFont="1" applyFill="1" applyBorder="1" applyAlignment="1">
      <alignment horizontal="left" vertical="center" wrapText="1"/>
    </xf>
    <xf numFmtId="0" fontId="14" fillId="5" borderId="134"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14" fillId="5" borderId="5" xfId="1" applyFont="1" applyFill="1" applyBorder="1" applyAlignment="1">
      <alignment horizontal="center" vertical="center" wrapText="1"/>
    </xf>
    <xf numFmtId="0" fontId="14" fillId="5" borderId="0" xfId="1" applyFont="1" applyFill="1" applyBorder="1" applyAlignment="1">
      <alignment horizontal="center" vertical="center" wrapText="1"/>
    </xf>
    <xf numFmtId="0" fontId="14" fillId="5" borderId="76" xfId="1" applyFont="1" applyFill="1" applyBorder="1" applyAlignment="1">
      <alignment horizontal="center" vertical="center" wrapText="1"/>
    </xf>
    <xf numFmtId="0" fontId="14" fillId="5" borderId="16" xfId="1" applyFont="1" applyFill="1" applyBorder="1" applyAlignment="1">
      <alignment horizontal="center" vertical="center" wrapText="1"/>
    </xf>
    <xf numFmtId="176" fontId="14" fillId="2" borderId="134" xfId="1" applyNumberFormat="1" applyFont="1" applyFill="1" applyBorder="1" applyAlignment="1">
      <alignment horizontal="center" vertical="center" shrinkToFit="1"/>
    </xf>
    <xf numFmtId="176" fontId="14" fillId="2" borderId="159" xfId="1" applyNumberFormat="1" applyFont="1" applyFill="1" applyBorder="1" applyAlignment="1">
      <alignment horizontal="center" vertical="center" shrinkToFit="1"/>
    </xf>
    <xf numFmtId="176" fontId="14" fillId="2" borderId="5" xfId="1" applyNumberFormat="1" applyFont="1" applyFill="1" applyBorder="1" applyAlignment="1">
      <alignment horizontal="center" vertical="center" shrinkToFit="1"/>
    </xf>
    <xf numFmtId="176" fontId="14" fillId="2" borderId="4" xfId="1" applyNumberFormat="1" applyFont="1" applyFill="1" applyBorder="1" applyAlignment="1">
      <alignment horizontal="center" vertical="center" shrinkToFit="1"/>
    </xf>
    <xf numFmtId="176" fontId="14" fillId="2" borderId="161" xfId="1" applyNumberFormat="1" applyFont="1" applyFill="1" applyBorder="1" applyAlignment="1">
      <alignment vertical="center" wrapText="1"/>
    </xf>
    <xf numFmtId="176" fontId="14" fillId="2" borderId="162" xfId="1" applyNumberFormat="1" applyFont="1" applyFill="1" applyBorder="1" applyAlignment="1">
      <alignment vertical="center" wrapText="1"/>
    </xf>
    <xf numFmtId="176" fontId="14" fillId="2" borderId="152" xfId="1" applyNumberFormat="1" applyFont="1" applyFill="1" applyBorder="1" applyAlignment="1">
      <alignment vertical="center" wrapText="1"/>
    </xf>
    <xf numFmtId="176" fontId="14" fillId="2" borderId="163" xfId="1" applyNumberFormat="1" applyFont="1" applyFill="1" applyBorder="1" applyAlignment="1">
      <alignment vertical="center" wrapText="1"/>
    </xf>
    <xf numFmtId="0" fontId="14" fillId="2" borderId="0" xfId="1" applyFont="1" applyFill="1" applyBorder="1" applyAlignment="1">
      <alignment horizontal="center" vertical="center"/>
    </xf>
    <xf numFmtId="0" fontId="14" fillId="9" borderId="315" xfId="1" applyFont="1" applyFill="1" applyBorder="1" applyAlignment="1">
      <alignment horizontal="center" vertical="center"/>
    </xf>
    <xf numFmtId="0" fontId="16" fillId="2" borderId="0" xfId="4" applyFont="1" applyFill="1" applyBorder="1" applyAlignment="1" applyProtection="1">
      <alignment horizontal="center" vertical="top"/>
      <protection locked="0"/>
    </xf>
    <xf numFmtId="0" fontId="4" fillId="2" borderId="71" xfId="4" applyFont="1" applyFill="1" applyBorder="1" applyAlignment="1" applyProtection="1">
      <alignment horizontal="center" vertical="center"/>
      <protection locked="0"/>
    </xf>
    <xf numFmtId="0" fontId="4" fillId="2" borderId="49" xfId="4" applyFont="1" applyFill="1" applyBorder="1" applyAlignment="1" applyProtection="1">
      <alignment horizontal="center" vertical="center"/>
      <protection locked="0"/>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49" fontId="1" fillId="0" borderId="15" xfId="5" applyNumberFormat="1" applyFont="1" applyBorder="1" applyAlignment="1">
      <alignment horizontal="center" vertical="center" textRotation="255" shrinkToFit="1"/>
    </xf>
    <xf numFmtId="49" fontId="1" fillId="0" borderId="14" xfId="5" applyNumberFormat="1" applyFont="1" applyBorder="1" applyAlignment="1">
      <alignment horizontal="center" vertical="center" textRotation="255" shrinkToFit="1"/>
    </xf>
    <xf numFmtId="49" fontId="1" fillId="0" borderId="13" xfId="5" applyNumberFormat="1" applyFont="1" applyBorder="1" applyAlignment="1">
      <alignment horizontal="center" vertical="center" textRotation="255" shrinkToFit="1"/>
    </xf>
    <xf numFmtId="0" fontId="14" fillId="0" borderId="15" xfId="6" applyFont="1" applyBorder="1" applyAlignment="1">
      <alignment horizontal="center" vertical="center" textRotation="255"/>
    </xf>
    <xf numFmtId="0" fontId="14" fillId="0" borderId="14" xfId="6" applyFont="1" applyBorder="1" applyAlignment="1">
      <alignment horizontal="center" vertical="center" textRotation="255"/>
    </xf>
    <xf numFmtId="0" fontId="14" fillId="0" borderId="116" xfId="6" applyFont="1" applyBorder="1" applyAlignment="1">
      <alignment horizontal="center" vertical="center" textRotation="255"/>
    </xf>
    <xf numFmtId="178" fontId="1" fillId="0" borderId="15" xfId="5" applyNumberFormat="1" applyFont="1" applyBorder="1" applyAlignment="1">
      <alignment horizontal="center" vertical="center"/>
    </xf>
    <xf numFmtId="178" fontId="1" fillId="0" borderId="14" xfId="5" applyNumberFormat="1" applyBorder="1" applyAlignment="1">
      <alignment horizontal="center" vertical="center"/>
    </xf>
    <xf numFmtId="178" fontId="1" fillId="0" borderId="13" xfId="5" applyNumberFormat="1" applyBorder="1" applyAlignment="1">
      <alignment horizontal="center" vertical="center"/>
    </xf>
    <xf numFmtId="0" fontId="15" fillId="0" borderId="9" xfId="5" applyFont="1" applyFill="1" applyBorder="1" applyAlignment="1">
      <alignment horizontal="center" vertical="center" shrinkToFit="1"/>
    </xf>
    <xf numFmtId="0" fontId="15" fillId="0" borderId="15" xfId="5" applyFont="1" applyFill="1" applyBorder="1" applyAlignment="1">
      <alignment horizontal="center" vertical="center" shrinkToFit="1"/>
    </xf>
    <xf numFmtId="0" fontId="15" fillId="0" borderId="14" xfId="1" applyFont="1" applyBorder="1" applyAlignment="1">
      <alignment horizontal="center" vertical="distributed" wrapText="1"/>
    </xf>
    <xf numFmtId="0" fontId="15" fillId="0" borderId="116" xfId="1" applyFont="1" applyBorder="1" applyAlignment="1">
      <alignment horizontal="center" vertical="distributed" wrapText="1"/>
    </xf>
    <xf numFmtId="178" fontId="1" fillId="0" borderId="14" xfId="5" applyNumberFormat="1" applyFont="1" applyBorder="1" applyAlignment="1">
      <alignment horizontal="center" vertical="center"/>
    </xf>
    <xf numFmtId="178" fontId="1" fillId="0" borderId="13" xfId="5" applyNumberFormat="1" applyFont="1" applyBorder="1" applyAlignment="1">
      <alignment horizontal="center" vertical="center"/>
    </xf>
    <xf numFmtId="0" fontId="14" fillId="0" borderId="14" xfId="5" applyFont="1" applyFill="1" applyBorder="1" applyAlignment="1">
      <alignment horizontal="center" vertical="center" textRotation="255"/>
    </xf>
    <xf numFmtId="0" fontId="14" fillId="0" borderId="13" xfId="5" applyFont="1" applyFill="1" applyBorder="1" applyAlignment="1">
      <alignment horizontal="center" vertical="center" textRotation="255"/>
    </xf>
    <xf numFmtId="0" fontId="14" fillId="0" borderId="166" xfId="5" applyFont="1" applyFill="1" applyBorder="1" applyAlignment="1">
      <alignment horizontal="center" vertical="center" textRotation="255"/>
    </xf>
    <xf numFmtId="182" fontId="23" fillId="2" borderId="71" xfId="4" applyNumberFormat="1" applyFont="1" applyFill="1" applyBorder="1" applyAlignment="1" applyProtection="1">
      <alignment horizontal="center" vertical="center"/>
    </xf>
    <xf numFmtId="182" fontId="23" fillId="2" borderId="70" xfId="4" applyNumberFormat="1" applyFont="1" applyFill="1" applyBorder="1" applyAlignment="1" applyProtection="1">
      <alignment horizontal="center" vertical="center"/>
    </xf>
    <xf numFmtId="182" fontId="23" fillId="2" borderId="49" xfId="4" applyNumberFormat="1" applyFont="1" applyFill="1" applyBorder="1" applyAlignment="1" applyProtection="1">
      <alignment horizontal="center" vertical="center"/>
    </xf>
    <xf numFmtId="183" fontId="23" fillId="2" borderId="71" xfId="4" applyNumberFormat="1" applyFont="1" applyFill="1" applyBorder="1" applyAlignment="1" applyProtection="1">
      <alignment horizontal="center" vertical="center"/>
    </xf>
    <xf numFmtId="183" fontId="23" fillId="2" borderId="70" xfId="4" applyNumberFormat="1" applyFont="1" applyFill="1" applyBorder="1" applyAlignment="1" applyProtection="1">
      <alignment horizontal="center" vertical="center"/>
    </xf>
    <xf numFmtId="183" fontId="23" fillId="2" borderId="49" xfId="4" applyNumberFormat="1" applyFont="1" applyFill="1" applyBorder="1" applyAlignment="1" applyProtection="1">
      <alignment horizontal="center" vertical="center"/>
    </xf>
    <xf numFmtId="20" fontId="20" fillId="0" borderId="2" xfId="5" applyNumberFormat="1" applyFont="1" applyBorder="1" applyAlignment="1">
      <alignment horizontal="center"/>
    </xf>
    <xf numFmtId="0" fontId="14" fillId="0" borderId="15" xfId="5" applyFont="1" applyFill="1" applyBorder="1" applyAlignment="1">
      <alignment horizontal="center" vertical="center" textRotation="255"/>
    </xf>
    <xf numFmtId="0" fontId="14" fillId="0" borderId="95" xfId="5" applyFont="1" applyFill="1" applyBorder="1" applyAlignment="1">
      <alignment horizontal="center" vertical="center" textRotation="255"/>
    </xf>
    <xf numFmtId="0" fontId="14" fillId="10" borderId="70" xfId="1" applyFont="1" applyFill="1" applyBorder="1" applyAlignment="1">
      <alignment horizontal="left" vertical="center" shrinkToFit="1"/>
    </xf>
    <xf numFmtId="0" fontId="14" fillId="10" borderId="49" xfId="1" applyFont="1" applyFill="1" applyBorder="1" applyAlignment="1">
      <alignment horizontal="left" vertical="center" shrinkToFit="1"/>
    </xf>
    <xf numFmtId="0" fontId="20" fillId="10" borderId="71" xfId="1" applyFont="1" applyFill="1" applyBorder="1" applyAlignment="1">
      <alignment horizontal="center" vertical="center" shrinkToFit="1"/>
    </xf>
    <xf numFmtId="0" fontId="20" fillId="10" borderId="70" xfId="1" applyFont="1" applyFill="1" applyBorder="1" applyAlignment="1">
      <alignment horizontal="center" vertical="center" shrinkToFit="1"/>
    </xf>
    <xf numFmtId="0" fontId="20" fillId="10" borderId="49" xfId="1" applyFont="1" applyFill="1" applyBorder="1" applyAlignment="1">
      <alignment horizontal="center" vertical="center" shrinkToFit="1"/>
    </xf>
    <xf numFmtId="0" fontId="14" fillId="0" borderId="5" xfId="5" applyFont="1" applyFill="1" applyBorder="1" applyAlignment="1">
      <alignment horizontal="center" vertical="center" textRotation="255"/>
    </xf>
    <xf numFmtId="0" fontId="16" fillId="2" borderId="248" xfId="4" applyFont="1" applyFill="1" applyBorder="1" applyAlignment="1" applyProtection="1">
      <alignment horizontal="center" vertical="top"/>
      <protection locked="0"/>
    </xf>
    <xf numFmtId="0" fontId="16" fillId="2" borderId="17" xfId="4" applyFont="1" applyFill="1" applyBorder="1" applyAlignment="1" applyProtection="1">
      <alignment horizontal="center" vertical="top"/>
      <protection locked="0"/>
    </xf>
    <xf numFmtId="0" fontId="16" fillId="2" borderId="249" xfId="4" applyFont="1" applyFill="1" applyBorder="1" applyAlignment="1" applyProtection="1">
      <alignment horizontal="center" vertical="top"/>
      <protection locked="0"/>
    </xf>
    <xf numFmtId="0" fontId="4" fillId="2" borderId="261" xfId="4" applyFont="1" applyFill="1" applyBorder="1" applyAlignment="1" applyProtection="1">
      <alignment horizontal="center" vertical="center"/>
      <protection locked="0"/>
    </xf>
    <xf numFmtId="182" fontId="105" fillId="2" borderId="71" xfId="4" applyNumberFormat="1" applyFont="1" applyFill="1" applyBorder="1" applyAlignment="1" applyProtection="1">
      <alignment horizontal="center" vertical="center"/>
    </xf>
    <xf numFmtId="182" fontId="105" fillId="2" borderId="70" xfId="4" applyNumberFormat="1" applyFont="1" applyFill="1" applyBorder="1" applyAlignment="1" applyProtection="1">
      <alignment horizontal="center" vertical="center"/>
    </xf>
    <xf numFmtId="182" fontId="105" fillId="2" borderId="49" xfId="4" applyNumberFormat="1" applyFont="1" applyFill="1" applyBorder="1" applyAlignment="1" applyProtection="1">
      <alignment horizontal="center" vertical="center"/>
    </xf>
    <xf numFmtId="183" fontId="105" fillId="2" borderId="71" xfId="4" applyNumberFormat="1" applyFont="1" applyFill="1" applyBorder="1" applyAlignment="1" applyProtection="1">
      <alignment horizontal="center" vertical="center"/>
    </xf>
    <xf numFmtId="183" fontId="105" fillId="2" borderId="70" xfId="4" applyNumberFormat="1" applyFont="1" applyFill="1" applyBorder="1" applyAlignment="1" applyProtection="1">
      <alignment horizontal="center" vertical="center"/>
    </xf>
    <xf numFmtId="183" fontId="105" fillId="2" borderId="262" xfId="4" applyNumberFormat="1" applyFont="1" applyFill="1" applyBorder="1" applyAlignment="1" applyProtection="1">
      <alignment horizontal="center" vertical="center"/>
    </xf>
    <xf numFmtId="0" fontId="14" fillId="10" borderId="262" xfId="1" applyFont="1" applyFill="1" applyBorder="1" applyAlignment="1">
      <alignment horizontal="left" vertical="center" shrinkToFit="1"/>
    </xf>
    <xf numFmtId="0" fontId="15" fillId="2" borderId="257" xfId="1" applyFont="1" applyFill="1" applyBorder="1" applyAlignment="1">
      <alignment horizontal="center" vertical="center"/>
    </xf>
    <xf numFmtId="49" fontId="1" fillId="0" borderId="268" xfId="5" applyNumberFormat="1" applyFont="1" applyBorder="1" applyAlignment="1">
      <alignment horizontal="center" vertical="center" textRotation="255" shrinkToFit="1"/>
    </xf>
    <xf numFmtId="49" fontId="1" fillId="0" borderId="287" xfId="5" applyNumberFormat="1" applyFont="1" applyBorder="1" applyAlignment="1">
      <alignment horizontal="center" vertical="center" textRotation="255" shrinkToFit="1"/>
    </xf>
    <xf numFmtId="49" fontId="1" fillId="0" borderId="271" xfId="5" applyNumberFormat="1" applyFont="1" applyBorder="1" applyAlignment="1">
      <alignment horizontal="center" vertical="center" textRotation="255" shrinkToFit="1"/>
    </xf>
    <xf numFmtId="0" fontId="15" fillId="0" borderId="256" xfId="5" applyFont="1" applyFill="1" applyBorder="1" applyAlignment="1">
      <alignment horizontal="center" vertical="center" shrinkToFit="1"/>
    </xf>
    <xf numFmtId="178" fontId="112" fillId="0" borderId="288" xfId="5" applyNumberFormat="1" applyFont="1" applyBorder="1" applyAlignment="1">
      <alignment horizontal="center" vertical="center"/>
    </xf>
    <xf numFmtId="178" fontId="112" fillId="0" borderId="306" xfId="5" applyNumberFormat="1" applyFont="1" applyBorder="1" applyAlignment="1">
      <alignment horizontal="center" vertical="center"/>
    </xf>
    <xf numFmtId="178" fontId="112" fillId="0" borderId="284" xfId="5" applyNumberFormat="1" applyFont="1" applyBorder="1" applyAlignment="1">
      <alignment horizontal="center" vertical="center"/>
    </xf>
    <xf numFmtId="0" fontId="113" fillId="0" borderId="14" xfId="5" applyFont="1" applyFill="1" applyBorder="1" applyAlignment="1">
      <alignment horizontal="center" vertical="center" textRotation="255"/>
    </xf>
    <xf numFmtId="0" fontId="113" fillId="0" borderId="13" xfId="5" applyFont="1" applyFill="1" applyBorder="1" applyAlignment="1">
      <alignment horizontal="center" vertical="center" textRotation="255"/>
    </xf>
    <xf numFmtId="178" fontId="1" fillId="0" borderId="288" xfId="5" applyNumberFormat="1" applyFont="1" applyBorder="1" applyAlignment="1">
      <alignment horizontal="center" vertical="center"/>
    </xf>
    <xf numFmtId="178" fontId="1" fillId="0" borderId="306" xfId="5" applyNumberFormat="1" applyBorder="1" applyAlignment="1">
      <alignment horizontal="center" vertical="center"/>
    </xf>
    <xf numFmtId="178" fontId="1" fillId="0" borderId="284" xfId="5" applyNumberFormat="1" applyBorder="1" applyAlignment="1">
      <alignment horizontal="center" vertical="center"/>
    </xf>
    <xf numFmtId="0" fontId="20" fillId="10" borderId="261" xfId="1" applyFont="1" applyFill="1" applyBorder="1" applyAlignment="1">
      <alignment horizontal="center" vertical="center" shrinkToFit="1"/>
    </xf>
    <xf numFmtId="0" fontId="20" fillId="10" borderId="262" xfId="1" applyFont="1" applyFill="1" applyBorder="1" applyAlignment="1">
      <alignment horizontal="center" vertical="center" shrinkToFit="1"/>
    </xf>
    <xf numFmtId="0" fontId="14" fillId="5" borderId="308" xfId="1" applyFont="1" applyFill="1" applyBorder="1" applyAlignment="1">
      <alignment horizontal="center" vertical="center"/>
    </xf>
    <xf numFmtId="0" fontId="14" fillId="5" borderId="309" xfId="1" applyFont="1" applyFill="1" applyBorder="1" applyAlignment="1">
      <alignment horizontal="center" vertical="center"/>
    </xf>
    <xf numFmtId="0" fontId="14" fillId="5" borderId="287" xfId="1" applyFont="1" applyFill="1" applyBorder="1" applyAlignment="1">
      <alignment horizontal="center" vertical="center"/>
    </xf>
    <xf numFmtId="176" fontId="113" fillId="2" borderId="134" xfId="1" applyNumberFormat="1" applyFont="1" applyFill="1" applyBorder="1" applyAlignment="1">
      <alignment horizontal="center" vertical="center" shrinkToFit="1"/>
    </xf>
    <xf numFmtId="176" fontId="113" fillId="2" borderId="159" xfId="1" applyNumberFormat="1" applyFont="1" applyFill="1" applyBorder="1" applyAlignment="1">
      <alignment horizontal="center" vertical="center" shrinkToFit="1"/>
    </xf>
    <xf numFmtId="176" fontId="113" fillId="2" borderId="5" xfId="1" applyNumberFormat="1" applyFont="1" applyFill="1" applyBorder="1" applyAlignment="1">
      <alignment horizontal="center" vertical="center" shrinkToFit="1"/>
    </xf>
    <xf numFmtId="176" fontId="113" fillId="2" borderId="4" xfId="1" applyNumberFormat="1" applyFont="1" applyFill="1" applyBorder="1" applyAlignment="1">
      <alignment horizontal="center" vertical="center" shrinkToFit="1"/>
    </xf>
    <xf numFmtId="176" fontId="14" fillId="2" borderId="310" xfId="1" applyNumberFormat="1" applyFont="1" applyFill="1" applyBorder="1" applyAlignment="1">
      <alignment vertical="center" wrapText="1"/>
    </xf>
    <xf numFmtId="176" fontId="14" fillId="2" borderId="311" xfId="1" applyNumberFormat="1" applyFont="1" applyFill="1" applyBorder="1" applyAlignment="1">
      <alignment vertical="center" wrapText="1"/>
    </xf>
    <xf numFmtId="0" fontId="14" fillId="2" borderId="41" xfId="1" applyFont="1" applyFill="1" applyBorder="1" applyAlignment="1">
      <alignment horizontal="left"/>
    </xf>
    <xf numFmtId="0" fontId="14" fillId="2" borderId="263" xfId="1" applyFont="1" applyFill="1" applyBorder="1" applyAlignment="1">
      <alignment horizontal="left"/>
    </xf>
    <xf numFmtId="0" fontId="14" fillId="2" borderId="259" xfId="1" applyFont="1" applyFill="1" applyBorder="1" applyAlignment="1">
      <alignment horizontal="left"/>
    </xf>
    <xf numFmtId="0" fontId="14" fillId="2" borderId="260" xfId="1" applyFont="1" applyFill="1" applyBorder="1" applyAlignment="1">
      <alignment horizontal="left"/>
    </xf>
    <xf numFmtId="0" fontId="14" fillId="5" borderId="312" xfId="1" applyFont="1" applyFill="1" applyBorder="1" applyAlignment="1">
      <alignment horizontal="center" vertical="center"/>
    </xf>
    <xf numFmtId="0" fontId="14" fillId="5" borderId="272" xfId="1" applyFont="1" applyFill="1" applyBorder="1" applyAlignment="1">
      <alignment horizontal="center" vertical="center"/>
    </xf>
    <xf numFmtId="176" fontId="113" fillId="0" borderId="17" xfId="1" applyNumberFormat="1" applyFont="1" applyFill="1" applyBorder="1" applyAlignment="1">
      <alignment horizontal="center" vertical="center" shrinkToFit="1"/>
    </xf>
    <xf numFmtId="176" fontId="113" fillId="0" borderId="159" xfId="1" applyNumberFormat="1" applyFont="1" applyFill="1" applyBorder="1" applyAlignment="1">
      <alignment horizontal="center" vertical="center" shrinkToFit="1"/>
    </xf>
    <xf numFmtId="176" fontId="113" fillId="0" borderId="16" xfId="1" applyNumberFormat="1" applyFont="1" applyFill="1" applyBorder="1" applyAlignment="1">
      <alignment horizontal="center" vertical="center" shrinkToFit="1"/>
    </xf>
    <xf numFmtId="176" fontId="113" fillId="0" borderId="77" xfId="1" applyNumberFormat="1" applyFont="1" applyFill="1" applyBorder="1" applyAlignment="1">
      <alignment horizontal="center" vertical="center" shrinkToFit="1"/>
    </xf>
    <xf numFmtId="176" fontId="113" fillId="2" borderId="134" xfId="1" applyNumberFormat="1" applyFont="1" applyFill="1" applyBorder="1" applyAlignment="1">
      <alignment horizontal="left" vertical="center"/>
    </xf>
    <xf numFmtId="176" fontId="113" fillId="2" borderId="17" xfId="1" applyNumberFormat="1" applyFont="1" applyFill="1" applyBorder="1" applyAlignment="1">
      <alignment horizontal="left" vertical="center"/>
    </xf>
    <xf numFmtId="176" fontId="113" fillId="2" borderId="249" xfId="1" applyNumberFormat="1" applyFont="1" applyFill="1" applyBorder="1" applyAlignment="1">
      <alignment horizontal="left" vertical="center"/>
    </xf>
    <xf numFmtId="176" fontId="113" fillId="2" borderId="76" xfId="1" applyNumberFormat="1" applyFont="1" applyFill="1" applyBorder="1" applyAlignment="1">
      <alignment horizontal="left" vertical="center"/>
    </xf>
    <xf numFmtId="176" fontId="113" fillId="2" borderId="16" xfId="1" applyNumberFormat="1" applyFont="1" applyFill="1" applyBorder="1" applyAlignment="1">
      <alignment horizontal="left" vertical="center"/>
    </xf>
    <xf numFmtId="176" fontId="113" fillId="2" borderId="254" xfId="1" applyNumberFormat="1" applyFont="1" applyFill="1" applyBorder="1" applyAlignment="1">
      <alignment horizontal="left" vertical="center"/>
    </xf>
    <xf numFmtId="0" fontId="15" fillId="5" borderId="312" xfId="1" applyFont="1" applyFill="1" applyBorder="1" applyAlignment="1">
      <alignment horizontal="center" vertical="center" wrapText="1"/>
    </xf>
    <xf numFmtId="0" fontId="15" fillId="5" borderId="272" xfId="1" applyFont="1" applyFill="1" applyBorder="1" applyAlignment="1">
      <alignment horizontal="center" vertical="center" wrapText="1"/>
    </xf>
    <xf numFmtId="176" fontId="14" fillId="2" borderId="249" xfId="1" applyNumberFormat="1" applyFont="1" applyFill="1" applyBorder="1" applyAlignment="1">
      <alignment horizontal="left" vertical="center"/>
    </xf>
    <xf numFmtId="176" fontId="14" fillId="2" borderId="254" xfId="1" applyNumberFormat="1" applyFont="1" applyFill="1" applyBorder="1" applyAlignment="1">
      <alignment horizontal="left" vertical="center"/>
    </xf>
    <xf numFmtId="0" fontId="14" fillId="5" borderId="248" xfId="1" applyFont="1" applyFill="1" applyBorder="1" applyAlignment="1">
      <alignment horizontal="center" vertical="center" wrapText="1"/>
    </xf>
    <xf numFmtId="0" fontId="14" fillId="5" borderId="253" xfId="1" applyFont="1" applyFill="1" applyBorder="1" applyAlignment="1">
      <alignment horizontal="center" vertical="center"/>
    </xf>
    <xf numFmtId="176" fontId="113" fillId="0" borderId="92" xfId="1" applyNumberFormat="1" applyFont="1" applyFill="1" applyBorder="1" applyAlignment="1">
      <alignment horizontal="center" vertical="center" shrinkToFit="1"/>
    </xf>
    <xf numFmtId="176" fontId="113" fillId="0" borderId="139" xfId="1" applyNumberFormat="1" applyFont="1" applyFill="1" applyBorder="1" applyAlignment="1">
      <alignment horizontal="center" vertical="center" shrinkToFit="1"/>
    </xf>
    <xf numFmtId="0" fontId="14" fillId="11" borderId="294" xfId="1" applyFont="1" applyFill="1" applyBorder="1" applyAlignment="1">
      <alignment horizontal="center" vertical="center"/>
    </xf>
    <xf numFmtId="0" fontId="14" fillId="10" borderId="313" xfId="1" applyFont="1" applyFill="1" applyBorder="1" applyAlignment="1">
      <alignment horizontal="left" vertical="center" shrinkToFit="1"/>
    </xf>
    <xf numFmtId="0" fontId="14" fillId="5" borderId="309" xfId="1" applyFont="1" applyFill="1" applyBorder="1" applyAlignment="1">
      <alignment horizontal="center" vertical="center" wrapText="1"/>
    </xf>
    <xf numFmtId="0" fontId="14" fillId="5" borderId="314" xfId="1" applyFont="1" applyFill="1" applyBorder="1" applyAlignment="1">
      <alignment horizontal="center" vertical="center" wrapText="1"/>
    </xf>
    <xf numFmtId="0" fontId="113" fillId="10" borderId="81" xfId="1" applyFont="1" applyFill="1" applyBorder="1" applyAlignment="1">
      <alignment horizontal="center" vertical="center" shrinkToFit="1"/>
    </xf>
    <xf numFmtId="0" fontId="113" fillId="10" borderId="80" xfId="1" applyFont="1" applyFill="1" applyBorder="1" applyAlignment="1">
      <alignment horizontal="center" vertical="center" shrinkToFit="1"/>
    </xf>
    <xf numFmtId="0" fontId="113" fillId="10" borderId="82" xfId="1" applyFont="1" applyFill="1" applyBorder="1" applyAlignment="1">
      <alignment horizontal="center" vertical="center" shrinkToFit="1"/>
    </xf>
    <xf numFmtId="0" fontId="113" fillId="10" borderId="81" xfId="1" applyFont="1" applyFill="1" applyBorder="1" applyAlignment="1">
      <alignment horizontal="center" vertical="center"/>
    </xf>
    <xf numFmtId="0" fontId="113" fillId="10" borderId="80" xfId="1" applyFont="1" applyFill="1" applyBorder="1" applyAlignment="1">
      <alignment horizontal="center" vertical="center"/>
    </xf>
    <xf numFmtId="0" fontId="113" fillId="10" borderId="84" xfId="1" applyFont="1" applyFill="1" applyBorder="1" applyAlignment="1">
      <alignment horizontal="center" vertical="center"/>
    </xf>
    <xf numFmtId="0" fontId="113" fillId="9" borderId="83" xfId="1" applyFont="1" applyFill="1" applyBorder="1" applyAlignment="1">
      <alignment horizontal="center" vertical="center" wrapText="1"/>
    </xf>
    <xf numFmtId="0" fontId="113" fillId="9" borderId="80" xfId="1" applyFont="1" applyFill="1" applyBorder="1" applyAlignment="1">
      <alignment horizontal="center" vertical="center" wrapText="1"/>
    </xf>
    <xf numFmtId="0" fontId="113" fillId="9" borderId="82" xfId="1" applyFont="1" applyFill="1" applyBorder="1" applyAlignment="1">
      <alignment horizontal="center" vertical="center" wrapText="1"/>
    </xf>
    <xf numFmtId="0" fontId="113" fillId="9" borderId="81" xfId="1" applyFont="1" applyFill="1" applyBorder="1" applyAlignment="1">
      <alignment horizontal="center" vertical="center"/>
    </xf>
    <xf numFmtId="0" fontId="113" fillId="9" borderId="80" xfId="1" applyFont="1" applyFill="1" applyBorder="1" applyAlignment="1">
      <alignment horizontal="center" vertical="center"/>
    </xf>
    <xf numFmtId="0" fontId="113" fillId="9" borderId="315" xfId="1" applyFont="1" applyFill="1" applyBorder="1" applyAlignment="1">
      <alignment horizontal="center" vertical="center"/>
    </xf>
    <xf numFmtId="0" fontId="113" fillId="10" borderId="8" xfId="1" applyFont="1" applyFill="1" applyBorder="1" applyAlignment="1">
      <alignment horizontal="center" vertical="center" shrinkToFit="1"/>
    </xf>
    <xf numFmtId="0" fontId="113" fillId="10" borderId="7" xfId="1" applyFont="1" applyFill="1" applyBorder="1" applyAlignment="1">
      <alignment horizontal="center" vertical="center" shrinkToFit="1"/>
    </xf>
    <xf numFmtId="0" fontId="113" fillId="10" borderId="6" xfId="1" applyFont="1" applyFill="1" applyBorder="1" applyAlignment="1">
      <alignment horizontal="center" vertical="center" shrinkToFit="1"/>
    </xf>
    <xf numFmtId="0" fontId="113" fillId="10" borderId="8" xfId="1" applyFont="1" applyFill="1" applyBorder="1" applyAlignment="1">
      <alignment horizontal="center" vertical="center"/>
    </xf>
    <xf numFmtId="0" fontId="113" fillId="10" borderId="7" xfId="1" applyFont="1" applyFill="1" applyBorder="1" applyAlignment="1">
      <alignment horizontal="center" vertical="center"/>
    </xf>
    <xf numFmtId="0" fontId="113" fillId="10" borderId="87" xfId="1" applyFont="1" applyFill="1" applyBorder="1" applyAlignment="1">
      <alignment horizontal="center" vertical="center"/>
    </xf>
    <xf numFmtId="176" fontId="105" fillId="0" borderId="166" xfId="1" applyNumberFormat="1" applyFont="1" applyFill="1" applyBorder="1" applyAlignment="1">
      <alignment horizontal="center" vertical="center" shrinkToFit="1"/>
    </xf>
    <xf numFmtId="176" fontId="105" fillId="0" borderId="95" xfId="1" applyNumberFormat="1" applyFont="1" applyFill="1" applyBorder="1" applyAlignment="1">
      <alignment horizontal="center" vertical="center" shrinkToFit="1"/>
    </xf>
    <xf numFmtId="0" fontId="113" fillId="0" borderId="17" xfId="1" applyFont="1" applyFill="1" applyBorder="1" applyAlignment="1">
      <alignment horizontal="center" vertical="center"/>
    </xf>
    <xf numFmtId="0" fontId="113" fillId="0" borderId="128" xfId="1" applyFont="1" applyFill="1" applyBorder="1" applyAlignment="1">
      <alignment horizontal="center" vertical="center"/>
    </xf>
    <xf numFmtId="0" fontId="113" fillId="0" borderId="16" xfId="1" applyFont="1" applyFill="1" applyBorder="1" applyAlignment="1">
      <alignment horizontal="center" vertical="center"/>
    </xf>
    <xf numFmtId="0" fontId="113" fillId="0" borderId="94" xfId="1" applyFont="1" applyFill="1" applyBorder="1" applyAlignment="1">
      <alignment horizontal="center" vertical="center"/>
    </xf>
    <xf numFmtId="187" fontId="113" fillId="2" borderId="17" xfId="1" applyNumberFormat="1" applyFont="1" applyFill="1" applyBorder="1" applyAlignment="1">
      <alignment horizontal="center" vertical="center" shrinkToFit="1"/>
    </xf>
    <xf numFmtId="187" fontId="113" fillId="2" borderId="159" xfId="1" applyNumberFormat="1" applyFont="1" applyFill="1" applyBorder="1" applyAlignment="1">
      <alignment horizontal="center" vertical="center" shrinkToFit="1"/>
    </xf>
    <xf numFmtId="187" fontId="113" fillId="2" borderId="16" xfId="1" applyNumberFormat="1" applyFont="1" applyFill="1" applyBorder="1" applyAlignment="1">
      <alignment horizontal="center" vertical="center" shrinkToFit="1"/>
    </xf>
    <xf numFmtId="187" fontId="113" fillId="2" borderId="77" xfId="1" applyNumberFormat="1" applyFont="1" applyFill="1" applyBorder="1" applyAlignment="1">
      <alignment horizontal="center" vertical="center" shrinkToFit="1"/>
    </xf>
    <xf numFmtId="0" fontId="14" fillId="5" borderId="250" xfId="1" applyFont="1" applyFill="1" applyBorder="1" applyAlignment="1">
      <alignment horizontal="center" vertical="center" wrapText="1"/>
    </xf>
    <xf numFmtId="0" fontId="14" fillId="5" borderId="250" xfId="1" applyFont="1" applyFill="1" applyBorder="1" applyAlignment="1">
      <alignment horizontal="center" vertical="center"/>
    </xf>
    <xf numFmtId="0" fontId="14" fillId="10" borderId="134" xfId="1" applyFont="1" applyFill="1" applyBorder="1" applyAlignment="1">
      <alignment horizontal="left" vertical="center" wrapText="1"/>
    </xf>
    <xf numFmtId="0" fontId="14" fillId="10" borderId="17" xfId="1" applyFont="1" applyFill="1" applyBorder="1" applyAlignment="1">
      <alignment horizontal="left" vertical="center" wrapText="1"/>
    </xf>
    <xf numFmtId="0" fontId="14" fillId="10" borderId="249" xfId="1" applyFont="1" applyFill="1" applyBorder="1" applyAlignment="1">
      <alignment horizontal="left" vertical="center" wrapText="1"/>
    </xf>
    <xf numFmtId="0" fontId="14" fillId="10" borderId="76" xfId="1" applyFont="1" applyFill="1" applyBorder="1" applyAlignment="1">
      <alignment horizontal="left" vertical="center" wrapText="1"/>
    </xf>
    <xf numFmtId="0" fontId="14" fillId="10" borderId="16" xfId="1" applyFont="1" applyFill="1" applyBorder="1" applyAlignment="1">
      <alignment horizontal="left" vertical="center" wrapText="1"/>
    </xf>
    <xf numFmtId="0" fontId="14" fillId="10" borderId="254" xfId="1" applyFont="1" applyFill="1" applyBorder="1" applyAlignment="1">
      <alignment horizontal="left" vertical="center" wrapText="1"/>
    </xf>
    <xf numFmtId="0" fontId="14" fillId="11" borderId="134" xfId="1" applyFont="1" applyFill="1" applyBorder="1" applyAlignment="1">
      <alignment horizontal="center" vertical="center" wrapText="1"/>
    </xf>
    <xf numFmtId="0" fontId="14" fillId="11" borderId="5" xfId="1" applyFont="1" applyFill="1" applyBorder="1" applyAlignment="1">
      <alignment horizontal="center" vertical="center"/>
    </xf>
    <xf numFmtId="0" fontId="14" fillId="11" borderId="4" xfId="1" applyFont="1" applyFill="1" applyBorder="1" applyAlignment="1">
      <alignment horizontal="center" vertical="center"/>
    </xf>
    <xf numFmtId="0" fontId="14" fillId="0" borderId="134"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176"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77" xfId="1" applyFont="1" applyFill="1" applyBorder="1" applyAlignment="1">
      <alignment horizontal="center" vertical="center" wrapText="1"/>
    </xf>
    <xf numFmtId="0" fontId="14" fillId="0" borderId="76"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78" xfId="1" applyFont="1" applyFill="1" applyBorder="1" applyAlignment="1">
      <alignment horizontal="center" vertical="center" wrapText="1"/>
    </xf>
    <xf numFmtId="0" fontId="5" fillId="2" borderId="168"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28" xfId="1" applyFont="1" applyFill="1" applyBorder="1" applyAlignment="1">
      <alignment horizontal="left" vertical="center" wrapText="1"/>
    </xf>
    <xf numFmtId="0" fontId="5" fillId="2" borderId="169"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171" xfId="1" applyFont="1" applyFill="1" applyBorder="1" applyAlignment="1">
      <alignment horizontal="left" vertical="center" wrapText="1"/>
    </xf>
    <xf numFmtId="176" fontId="105" fillId="0" borderId="14" xfId="1" applyNumberFormat="1" applyFont="1" applyFill="1" applyBorder="1" applyAlignment="1">
      <alignment horizontal="center" vertical="center" shrinkToFit="1"/>
    </xf>
    <xf numFmtId="0" fontId="5" fillId="2" borderId="249"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254" xfId="1" applyFont="1" applyFill="1" applyBorder="1" applyAlignment="1">
      <alignment horizontal="left" vertical="center" wrapText="1"/>
    </xf>
    <xf numFmtId="0" fontId="14" fillId="5" borderId="253" xfId="1" applyFont="1" applyFill="1" applyBorder="1" applyAlignment="1">
      <alignment horizontal="center" vertical="center" wrapText="1"/>
    </xf>
    <xf numFmtId="0" fontId="14" fillId="10" borderId="128" xfId="1" applyFont="1" applyFill="1" applyBorder="1" applyAlignment="1">
      <alignment horizontal="left" vertical="center" wrapText="1"/>
    </xf>
    <xf numFmtId="0" fontId="14" fillId="10" borderId="94" xfId="1" applyFont="1" applyFill="1" applyBorder="1" applyAlignment="1">
      <alignment horizontal="left" vertical="center" wrapText="1"/>
    </xf>
    <xf numFmtId="0" fontId="14" fillId="0" borderId="41" xfId="1" applyFont="1" applyFill="1" applyBorder="1" applyAlignment="1">
      <alignment horizontal="left"/>
    </xf>
    <xf numFmtId="0" fontId="14" fillId="0" borderId="263" xfId="1" applyFont="1" applyFill="1" applyBorder="1" applyAlignment="1">
      <alignment horizontal="left"/>
    </xf>
    <xf numFmtId="0" fontId="1" fillId="0" borderId="250" xfId="5" applyBorder="1" applyAlignment="1">
      <alignment horizontal="left" vertical="center" wrapText="1"/>
    </xf>
    <xf numFmtId="0" fontId="1" fillId="0" borderId="0" xfId="5" applyBorder="1" applyAlignment="1">
      <alignment horizontal="left" vertical="center"/>
    </xf>
    <xf numFmtId="0" fontId="1" fillId="0" borderId="61" xfId="5" applyBorder="1" applyAlignment="1">
      <alignment horizontal="left" vertical="center"/>
    </xf>
    <xf numFmtId="0" fontId="1" fillId="0" borderId="253" xfId="5" applyBorder="1" applyAlignment="1">
      <alignment horizontal="left" vertical="center"/>
    </xf>
    <xf numFmtId="0" fontId="1" fillId="0" borderId="16" xfId="5" applyBorder="1" applyAlignment="1">
      <alignment horizontal="left" vertical="center"/>
    </xf>
    <xf numFmtId="0" fontId="1" fillId="0" borderId="254" xfId="5" applyBorder="1" applyAlignment="1">
      <alignment horizontal="left" vertical="center"/>
    </xf>
    <xf numFmtId="0" fontId="113" fillId="9" borderId="173" xfId="1" applyFont="1" applyFill="1" applyBorder="1" applyAlignment="1">
      <alignment horizontal="center" vertical="center" wrapText="1"/>
    </xf>
    <xf numFmtId="0" fontId="113" fillId="9" borderId="174" xfId="1" applyFont="1" applyFill="1" applyBorder="1" applyAlignment="1">
      <alignment horizontal="center" vertical="center" wrapText="1"/>
    </xf>
    <xf numFmtId="0" fontId="113" fillId="9" borderId="175" xfId="1" applyFont="1" applyFill="1" applyBorder="1" applyAlignment="1">
      <alignment horizontal="center" vertical="center" wrapText="1"/>
    </xf>
    <xf numFmtId="0" fontId="113" fillId="9" borderId="8" xfId="1" applyFont="1" applyFill="1" applyBorder="1" applyAlignment="1">
      <alignment horizontal="center" vertical="center"/>
    </xf>
    <xf numFmtId="0" fontId="113" fillId="9" borderId="7" xfId="1" applyFont="1" applyFill="1" applyBorder="1" applyAlignment="1">
      <alignment horizontal="center" vertical="center"/>
    </xf>
    <xf numFmtId="0" fontId="113" fillId="9" borderId="258" xfId="1" applyFont="1" applyFill="1" applyBorder="1" applyAlignment="1">
      <alignment horizontal="center" vertical="center"/>
    </xf>
    <xf numFmtId="0" fontId="14" fillId="5" borderId="58" xfId="1" applyFont="1" applyFill="1" applyBorder="1" applyAlignment="1">
      <alignment horizontal="center" vertical="center"/>
    </xf>
    <xf numFmtId="0" fontId="106" fillId="0" borderId="7" xfId="16" applyFont="1" applyFill="1" applyBorder="1" applyAlignment="1" applyProtection="1">
      <alignment horizontal="center" vertical="center"/>
      <protection locked="0"/>
    </xf>
    <xf numFmtId="0" fontId="106" fillId="0" borderId="2" xfId="16" applyFont="1" applyFill="1" applyBorder="1" applyAlignment="1" applyProtection="1">
      <alignment horizontal="center" vertical="center"/>
      <protection locked="0"/>
    </xf>
    <xf numFmtId="0" fontId="75" fillId="0" borderId="7" xfId="16" applyFont="1" applyFill="1" applyBorder="1" applyAlignment="1">
      <alignment horizontal="center" vertical="center"/>
    </xf>
    <xf numFmtId="0" fontId="75" fillId="0" borderId="2" xfId="16" applyFont="1" applyFill="1" applyBorder="1" applyAlignment="1">
      <alignment horizontal="center" vertical="center"/>
    </xf>
    <xf numFmtId="0" fontId="106" fillId="0" borderId="7" xfId="16" applyNumberFormat="1" applyFont="1" applyFill="1" applyBorder="1" applyAlignment="1" applyProtection="1">
      <alignment horizontal="center" vertical="center"/>
      <protection locked="0"/>
    </xf>
    <xf numFmtId="0" fontId="106" fillId="0" borderId="2" xfId="16" applyNumberFormat="1" applyFont="1" applyFill="1" applyBorder="1" applyAlignment="1" applyProtection="1">
      <alignment horizontal="center" vertical="center"/>
      <protection locked="0"/>
    </xf>
    <xf numFmtId="0" fontId="136" fillId="0" borderId="7" xfId="16" applyFont="1" applyFill="1" applyBorder="1" applyAlignment="1" applyProtection="1">
      <alignment horizontal="center" vertical="center"/>
      <protection locked="0"/>
    </xf>
    <xf numFmtId="0" fontId="136" fillId="0" borderId="258" xfId="16" applyFont="1" applyFill="1" applyBorder="1" applyAlignment="1" applyProtection="1">
      <alignment horizontal="center" vertical="center"/>
      <protection locked="0"/>
    </xf>
    <xf numFmtId="0" fontId="136" fillId="0" borderId="2" xfId="16" applyFont="1" applyFill="1" applyBorder="1" applyAlignment="1" applyProtection="1">
      <alignment horizontal="center" vertical="center"/>
      <protection locked="0"/>
    </xf>
    <xf numFmtId="0" fontId="136" fillId="0" borderId="58" xfId="16" applyFont="1" applyFill="1" applyBorder="1" applyAlignment="1" applyProtection="1">
      <alignment horizontal="center" vertical="center"/>
      <protection locked="0"/>
    </xf>
    <xf numFmtId="0" fontId="75" fillId="0" borderId="255" xfId="16" applyFont="1" applyFill="1" applyBorder="1" applyAlignment="1">
      <alignment horizontal="center" vertical="center" wrapText="1"/>
    </xf>
    <xf numFmtId="0" fontId="75" fillId="0" borderId="9" xfId="16" applyFont="1" applyFill="1" applyBorder="1" applyAlignment="1">
      <alignment horizontal="center" vertical="center" wrapText="1"/>
    </xf>
    <xf numFmtId="0" fontId="86" fillId="0" borderId="0" xfId="16" applyFont="1" applyAlignment="1">
      <alignment horizontal="center" vertical="center"/>
    </xf>
    <xf numFmtId="0" fontId="80" fillId="0" borderId="7" xfId="16" applyFont="1" applyFill="1" applyBorder="1" applyAlignment="1">
      <alignment horizontal="center" vertical="center"/>
    </xf>
    <xf numFmtId="0" fontId="80" fillId="0" borderId="2" xfId="16" applyFont="1" applyFill="1" applyBorder="1" applyAlignment="1">
      <alignment horizontal="center" vertical="center"/>
    </xf>
    <xf numFmtId="184" fontId="80" fillId="0" borderId="7" xfId="16" applyNumberFormat="1" applyFont="1" applyFill="1" applyBorder="1" applyAlignment="1" applyProtection="1">
      <alignment horizontal="center" vertical="center"/>
      <protection locked="0"/>
    </xf>
    <xf numFmtId="184" fontId="80" fillId="0" borderId="6" xfId="16" applyNumberFormat="1" applyFont="1" applyFill="1" applyBorder="1" applyAlignment="1" applyProtection="1">
      <alignment horizontal="center" vertical="center"/>
      <protection locked="0"/>
    </xf>
    <xf numFmtId="184" fontId="80" fillId="0" borderId="2" xfId="16" applyNumberFormat="1" applyFont="1" applyFill="1" applyBorder="1" applyAlignment="1" applyProtection="1">
      <alignment horizontal="center" vertical="center"/>
      <protection locked="0"/>
    </xf>
    <xf numFmtId="184" fontId="80" fillId="0" borderId="1" xfId="16" applyNumberFormat="1" applyFont="1" applyFill="1" applyBorder="1" applyAlignment="1" applyProtection="1">
      <alignment horizontal="center" vertical="center"/>
      <protection locked="0"/>
    </xf>
    <xf numFmtId="184" fontId="80" fillId="0" borderId="8" xfId="16" applyNumberFormat="1" applyFont="1" applyFill="1" applyBorder="1" applyAlignment="1">
      <alignment horizontal="center" vertical="center"/>
    </xf>
    <xf numFmtId="184" fontId="80" fillId="0" borderId="7" xfId="16" applyNumberFormat="1" applyFont="1" applyFill="1" applyBorder="1" applyAlignment="1">
      <alignment horizontal="center" vertical="center"/>
    </xf>
    <xf numFmtId="184" fontId="80" fillId="0" borderId="3" xfId="16" applyNumberFormat="1" applyFont="1" applyFill="1" applyBorder="1" applyAlignment="1">
      <alignment horizontal="center" vertical="center"/>
    </xf>
    <xf numFmtId="184" fontId="80" fillId="0" borderId="2" xfId="16" applyNumberFormat="1" applyFont="1" applyFill="1" applyBorder="1" applyAlignment="1">
      <alignment horizontal="center" vertical="center"/>
    </xf>
    <xf numFmtId="0" fontId="75" fillId="0" borderId="255" xfId="16" applyFont="1" applyBorder="1" applyAlignment="1">
      <alignment horizontal="center" vertical="center"/>
    </xf>
    <xf numFmtId="0" fontId="75" fillId="0" borderId="9" xfId="16" applyFont="1" applyBorder="1" applyAlignment="1">
      <alignment horizontal="center" vertical="center"/>
    </xf>
    <xf numFmtId="0" fontId="75" fillId="0" borderId="44" xfId="16" applyFont="1" applyFill="1" applyBorder="1" applyAlignment="1">
      <alignment horizontal="center" vertical="center"/>
    </xf>
    <xf numFmtId="0" fontId="75" fillId="0" borderId="6" xfId="16" applyFont="1" applyFill="1" applyBorder="1" applyAlignment="1">
      <alignment horizontal="center" vertical="center"/>
    </xf>
    <xf numFmtId="0" fontId="75" fillId="0" borderId="250" xfId="16" applyFont="1" applyFill="1" applyBorder="1" applyAlignment="1">
      <alignment horizontal="center" vertical="center"/>
    </xf>
    <xf numFmtId="0" fontId="75" fillId="0" borderId="0" xfId="16" applyFont="1" applyFill="1" applyBorder="1" applyAlignment="1">
      <alignment horizontal="center" vertical="center"/>
    </xf>
    <xf numFmtId="0" fontId="75" fillId="0" borderId="4" xfId="16" applyFont="1" applyFill="1" applyBorder="1" applyAlignment="1">
      <alignment horizontal="center" vertical="center"/>
    </xf>
    <xf numFmtId="0" fontId="75" fillId="0" borderId="57" xfId="16" applyFont="1" applyFill="1" applyBorder="1" applyAlignment="1">
      <alignment horizontal="center" vertical="center"/>
    </xf>
    <xf numFmtId="0" fontId="75" fillId="0" borderId="1" xfId="16" applyFont="1" applyFill="1" applyBorder="1" applyAlignment="1">
      <alignment horizontal="center" vertical="center"/>
    </xf>
    <xf numFmtId="0" fontId="75" fillId="0" borderId="8" xfId="16" applyFont="1" applyFill="1" applyBorder="1" applyAlignment="1">
      <alignment horizontal="left" vertical="center"/>
    </xf>
    <xf numFmtId="0" fontId="75" fillId="0" borderId="7" xfId="16" applyFont="1" applyFill="1" applyBorder="1" applyAlignment="1">
      <alignment horizontal="left" vertical="center"/>
    </xf>
    <xf numFmtId="0" fontId="75" fillId="0" borderId="5" xfId="16" applyFont="1" applyFill="1" applyBorder="1" applyAlignment="1">
      <alignment horizontal="left" vertical="center"/>
    </xf>
    <xf numFmtId="0" fontId="75" fillId="0" borderId="0" xfId="16" applyFont="1" applyFill="1" applyBorder="1" applyAlignment="1">
      <alignment horizontal="left" vertical="center"/>
    </xf>
    <xf numFmtId="0" fontId="106" fillId="0" borderId="0" xfId="16" applyFont="1" applyFill="1" applyBorder="1" applyAlignment="1" applyProtection="1">
      <alignment horizontal="center" vertical="center"/>
      <protection locked="0"/>
    </xf>
    <xf numFmtId="0" fontId="75" fillId="0" borderId="5" xfId="16" applyFont="1" applyFill="1" applyBorder="1" applyAlignment="1">
      <alignment horizontal="center" vertical="center"/>
    </xf>
    <xf numFmtId="0" fontId="75" fillId="0" borderId="3" xfId="16" applyFont="1" applyFill="1" applyBorder="1" applyAlignment="1">
      <alignment horizontal="center" vertical="center"/>
    </xf>
    <xf numFmtId="0" fontId="75" fillId="15" borderId="8" xfId="16" applyFont="1" applyFill="1" applyBorder="1" applyAlignment="1">
      <alignment horizontal="center" vertical="center"/>
    </xf>
    <xf numFmtId="0" fontId="75" fillId="15" borderId="6" xfId="16" applyFont="1" applyFill="1" applyBorder="1" applyAlignment="1">
      <alignment horizontal="center" vertical="center"/>
    </xf>
    <xf numFmtId="0" fontId="75" fillId="15" borderId="5" xfId="16" applyFont="1" applyFill="1" applyBorder="1" applyAlignment="1">
      <alignment horizontal="center" vertical="center"/>
    </xf>
    <xf numFmtId="0" fontId="75" fillId="15" borderId="4" xfId="16" applyFont="1" applyFill="1" applyBorder="1" applyAlignment="1">
      <alignment horizontal="center" vertical="center"/>
    </xf>
    <xf numFmtId="0" fontId="75" fillId="15" borderId="76" xfId="16" applyFont="1" applyFill="1" applyBorder="1" applyAlignment="1">
      <alignment horizontal="center" vertical="center"/>
    </xf>
    <xf numFmtId="0" fontId="75" fillId="15" borderId="77" xfId="16" applyFont="1" applyFill="1" applyBorder="1" applyAlignment="1">
      <alignment horizontal="center" vertical="center"/>
    </xf>
    <xf numFmtId="0" fontId="75" fillId="15" borderId="7" xfId="16" applyFont="1" applyFill="1" applyBorder="1" applyAlignment="1">
      <alignment horizontal="center" vertical="center"/>
    </xf>
    <xf numFmtId="0" fontId="75" fillId="15" borderId="0" xfId="16" applyFont="1" applyFill="1" applyBorder="1" applyAlignment="1">
      <alignment horizontal="center" vertical="center"/>
    </xf>
    <xf numFmtId="0" fontId="75" fillId="15" borderId="16" xfId="16" applyFont="1" applyFill="1" applyBorder="1" applyAlignment="1">
      <alignment horizontal="center" vertical="center"/>
    </xf>
    <xf numFmtId="0" fontId="75" fillId="15" borderId="12" xfId="16" applyFont="1" applyFill="1" applyBorder="1" applyAlignment="1">
      <alignment horizontal="center" vertical="center"/>
    </xf>
    <xf numFmtId="0" fontId="75" fillId="15" borderId="257" xfId="16" applyFont="1" applyFill="1" applyBorder="1" applyAlignment="1">
      <alignment horizontal="center" vertical="center"/>
    </xf>
    <xf numFmtId="0" fontId="75" fillId="0" borderId="0" xfId="16" applyFont="1" applyFill="1" applyBorder="1" applyAlignment="1">
      <alignment horizontal="right" vertical="center"/>
    </xf>
    <xf numFmtId="0" fontId="75" fillId="0" borderId="0" xfId="16" applyFont="1" applyBorder="1" applyAlignment="1">
      <alignment horizontal="center" vertical="center"/>
    </xf>
    <xf numFmtId="0" fontId="78" fillId="0" borderId="0" xfId="16" applyFont="1" applyBorder="1" applyAlignment="1">
      <alignment horizontal="center" vertical="center"/>
    </xf>
    <xf numFmtId="0" fontId="78" fillId="0" borderId="61" xfId="16" applyFont="1" applyBorder="1" applyAlignment="1">
      <alignment horizontal="center" vertical="center"/>
    </xf>
    <xf numFmtId="0" fontId="77" fillId="15" borderId="2" xfId="16" applyFont="1" applyFill="1" applyBorder="1" applyAlignment="1">
      <alignment horizontal="center" vertical="center"/>
    </xf>
    <xf numFmtId="0" fontId="75" fillId="15" borderId="2" xfId="16" applyFont="1" applyFill="1" applyBorder="1" applyAlignment="1">
      <alignment horizontal="right" vertical="center"/>
    </xf>
    <xf numFmtId="0" fontId="75" fillId="15" borderId="2" xfId="16" applyFont="1" applyFill="1" applyBorder="1" applyAlignment="1">
      <alignment horizontal="left" vertical="center"/>
    </xf>
    <xf numFmtId="0" fontId="75" fillId="15" borderId="58" xfId="16" applyFont="1" applyFill="1" applyBorder="1" applyAlignment="1">
      <alignment horizontal="left" vertical="center"/>
    </xf>
    <xf numFmtId="0" fontId="75" fillId="15" borderId="258" xfId="16" applyFont="1" applyFill="1" applyBorder="1" applyAlignment="1">
      <alignment horizontal="center" vertical="center"/>
    </xf>
    <xf numFmtId="0" fontId="75" fillId="15" borderId="61" xfId="16" applyFont="1" applyFill="1" applyBorder="1" applyAlignment="1">
      <alignment horizontal="center" vertical="center"/>
    </xf>
    <xf numFmtId="0" fontId="75" fillId="15" borderId="254" xfId="16" applyFont="1" applyFill="1" applyBorder="1" applyAlignment="1">
      <alignment horizontal="center" vertical="center"/>
    </xf>
    <xf numFmtId="0" fontId="75" fillId="15" borderId="10" xfId="16" applyFont="1" applyFill="1" applyBorder="1" applyAlignment="1">
      <alignment horizontal="center" vertical="center"/>
    </xf>
    <xf numFmtId="0" fontId="75" fillId="15" borderId="11" xfId="16" applyFont="1" applyFill="1" applyBorder="1" applyAlignment="1">
      <alignment horizontal="center" vertical="center"/>
    </xf>
    <xf numFmtId="0" fontId="77" fillId="0" borderId="44" xfId="16" applyFont="1" applyBorder="1" applyAlignment="1">
      <alignment horizontal="left" vertical="center" wrapText="1"/>
    </xf>
    <xf numFmtId="0" fontId="77" fillId="0" borderId="7" xfId="16" applyFont="1" applyBorder="1" applyAlignment="1">
      <alignment horizontal="left" vertical="center"/>
    </xf>
    <xf numFmtId="0" fontId="77" fillId="0" borderId="258" xfId="16" applyFont="1" applyBorder="1" applyAlignment="1">
      <alignment horizontal="left" vertical="center"/>
    </xf>
    <xf numFmtId="0" fontId="77" fillId="0" borderId="250" xfId="16" applyFont="1" applyBorder="1" applyAlignment="1">
      <alignment horizontal="left" vertical="center"/>
    </xf>
    <xf numFmtId="0" fontId="77" fillId="0" borderId="0" xfId="16" applyFont="1" applyBorder="1" applyAlignment="1">
      <alignment horizontal="left" vertical="center"/>
    </xf>
    <xf numFmtId="0" fontId="77" fillId="0" borderId="61" xfId="16" applyFont="1" applyBorder="1" applyAlignment="1">
      <alignment horizontal="left" vertical="center"/>
    </xf>
    <xf numFmtId="0" fontId="80" fillId="0" borderId="250" xfId="16" applyFont="1" applyFill="1" applyBorder="1" applyAlignment="1">
      <alignment horizontal="right" vertical="center"/>
    </xf>
    <xf numFmtId="0" fontId="80" fillId="0" borderId="0" xfId="16" applyFont="1" applyFill="1" applyBorder="1" applyAlignment="1">
      <alignment horizontal="right" vertical="center"/>
    </xf>
    <xf numFmtId="0" fontId="80" fillId="0" borderId="0" xfId="16" applyFont="1" applyBorder="1" applyAlignment="1">
      <alignment horizontal="left" vertical="center"/>
    </xf>
    <xf numFmtId="0" fontId="80" fillId="0" borderId="61" xfId="16" applyFont="1" applyBorder="1" applyAlignment="1">
      <alignment horizontal="left" vertical="center"/>
    </xf>
    <xf numFmtId="0" fontId="75" fillId="0" borderId="250" xfId="16" applyFont="1" applyFill="1" applyBorder="1" applyAlignment="1">
      <alignment horizontal="left" vertical="center" wrapText="1"/>
    </xf>
    <xf numFmtId="0" fontId="75" fillId="0" borderId="0" xfId="16" applyFont="1" applyFill="1" applyBorder="1" applyAlignment="1">
      <alignment horizontal="left" vertical="center" wrapText="1"/>
    </xf>
    <xf numFmtId="0" fontId="75" fillId="0" borderId="61" xfId="16" applyFont="1" applyFill="1" applyBorder="1" applyAlignment="1">
      <alignment horizontal="left" vertical="center" wrapText="1"/>
    </xf>
    <xf numFmtId="0" fontId="75" fillId="0" borderId="9" xfId="16" applyFont="1" applyFill="1" applyBorder="1" applyAlignment="1">
      <alignment horizontal="center" vertical="center"/>
    </xf>
    <xf numFmtId="0" fontId="75" fillId="0" borderId="256" xfId="16" applyFont="1" applyFill="1" applyBorder="1" applyAlignment="1">
      <alignment horizontal="center" vertical="center"/>
    </xf>
    <xf numFmtId="184" fontId="75" fillId="0" borderId="8" xfId="16" applyNumberFormat="1" applyFont="1" applyFill="1" applyBorder="1" applyAlignment="1">
      <alignment horizontal="center" vertical="center"/>
    </xf>
    <xf numFmtId="184" fontId="75" fillId="0" borderId="7" xfId="16" applyNumberFormat="1" applyFont="1" applyFill="1" applyBorder="1" applyAlignment="1">
      <alignment horizontal="center" vertical="center"/>
    </xf>
    <xf numFmtId="184" fontId="75" fillId="0" borderId="3" xfId="16" applyNumberFormat="1" applyFont="1" applyFill="1" applyBorder="1" applyAlignment="1">
      <alignment horizontal="center" vertical="center"/>
    </xf>
    <xf numFmtId="184" fontId="75" fillId="0" borderId="2" xfId="16" applyNumberFormat="1" applyFont="1" applyFill="1" applyBorder="1" applyAlignment="1">
      <alignment horizontal="center" vertical="center"/>
    </xf>
    <xf numFmtId="0" fontId="79" fillId="0" borderId="7" xfId="16" applyFont="1" applyBorder="1" applyAlignment="1">
      <alignment horizontal="center" vertical="center"/>
    </xf>
    <xf numFmtId="0" fontId="79" fillId="0" borderId="2" xfId="16" applyFont="1" applyBorder="1" applyAlignment="1">
      <alignment horizontal="center" vertical="center"/>
    </xf>
    <xf numFmtId="184" fontId="75" fillId="0" borderId="258" xfId="16" applyNumberFormat="1" applyFont="1" applyFill="1" applyBorder="1" applyAlignment="1">
      <alignment horizontal="center" vertical="center"/>
    </xf>
    <xf numFmtId="184" fontId="75" fillId="0" borderId="58" xfId="16" applyNumberFormat="1" applyFont="1" applyFill="1" applyBorder="1" applyAlignment="1">
      <alignment horizontal="center" vertical="center"/>
    </xf>
    <xf numFmtId="0" fontId="75" fillId="0" borderId="8" xfId="16" applyFont="1" applyBorder="1" applyAlignment="1">
      <alignment horizontal="left" vertical="center"/>
    </xf>
    <xf numFmtId="0" fontId="75" fillId="0" borderId="7" xfId="16" applyFont="1" applyBorder="1" applyAlignment="1">
      <alignment horizontal="left" vertical="center"/>
    </xf>
    <xf numFmtId="0" fontId="75" fillId="0" borderId="5" xfId="16" applyFont="1" applyBorder="1" applyAlignment="1">
      <alignment horizontal="left" vertical="center"/>
    </xf>
    <xf numFmtId="0" fontId="75" fillId="0" borderId="0" xfId="16" applyFont="1" applyBorder="1" applyAlignment="1">
      <alignment horizontal="left" vertical="center"/>
    </xf>
    <xf numFmtId="0" fontId="75" fillId="0" borderId="5" xfId="16" applyFont="1" applyBorder="1" applyAlignment="1">
      <alignment horizontal="center" vertical="center"/>
    </xf>
    <xf numFmtId="0" fontId="75" fillId="0" borderId="3" xfId="16" applyFont="1" applyBorder="1" applyAlignment="1">
      <alignment horizontal="center" vertical="center"/>
    </xf>
    <xf numFmtId="0" fontId="75" fillId="0" borderId="2" xfId="16" applyFont="1" applyBorder="1" applyAlignment="1">
      <alignment horizontal="center" vertical="center"/>
    </xf>
    <xf numFmtId="0" fontId="75" fillId="0" borderId="8" xfId="16" applyFont="1" applyFill="1" applyBorder="1" applyAlignment="1" applyProtection="1">
      <alignment horizontal="center" vertical="center"/>
      <protection locked="0"/>
    </xf>
    <xf numFmtId="0" fontId="75" fillId="0" borderId="5" xfId="16" applyFont="1" applyFill="1" applyBorder="1" applyAlignment="1" applyProtection="1">
      <alignment horizontal="center" vertical="center"/>
      <protection locked="0"/>
    </xf>
    <xf numFmtId="0" fontId="75" fillId="0" borderId="7" xfId="16" applyFont="1" applyFill="1" applyBorder="1" applyAlignment="1">
      <alignment horizontal="left" vertical="center" wrapText="1"/>
    </xf>
    <xf numFmtId="0" fontId="75" fillId="0" borderId="258" xfId="16" applyFont="1" applyFill="1" applyBorder="1" applyAlignment="1">
      <alignment horizontal="left" vertical="center" wrapText="1"/>
    </xf>
    <xf numFmtId="0" fontId="75" fillId="0" borderId="2" xfId="16" applyFont="1" applyFill="1" applyBorder="1" applyAlignment="1">
      <alignment horizontal="left" vertical="center" wrapText="1"/>
    </xf>
    <xf numFmtId="0" fontId="75" fillId="0" borderId="58" xfId="16" applyFont="1" applyFill="1" applyBorder="1" applyAlignment="1">
      <alignment horizontal="left" vertical="center" wrapText="1"/>
    </xf>
    <xf numFmtId="0" fontId="77" fillId="0" borderId="0" xfId="16" applyFont="1" applyFill="1" applyBorder="1" applyAlignment="1">
      <alignment horizontal="left" vertical="center" wrapText="1"/>
    </xf>
    <xf numFmtId="0" fontId="77" fillId="0" borderId="61" xfId="16" applyFont="1" applyFill="1" applyBorder="1" applyAlignment="1">
      <alignment horizontal="left" vertical="center" wrapText="1"/>
    </xf>
    <xf numFmtId="0" fontId="77" fillId="0" borderId="2" xfId="16" applyFont="1" applyFill="1" applyBorder="1" applyAlignment="1">
      <alignment horizontal="left" vertical="center" wrapText="1"/>
    </xf>
    <xf numFmtId="0" fontId="77" fillId="0" borderId="58" xfId="16" applyFont="1" applyFill="1" applyBorder="1" applyAlignment="1">
      <alignment horizontal="left" vertical="center" wrapText="1"/>
    </xf>
    <xf numFmtId="0" fontId="75" fillId="0" borderId="255" xfId="16" applyFont="1" applyFill="1" applyBorder="1" applyAlignment="1">
      <alignment horizontal="center" vertical="center"/>
    </xf>
    <xf numFmtId="184" fontId="106" fillId="0" borderId="8" xfId="16" applyNumberFormat="1" applyFont="1" applyFill="1" applyBorder="1" applyAlignment="1">
      <alignment horizontal="center" vertical="center"/>
    </xf>
    <xf numFmtId="184" fontId="106" fillId="0" borderId="7" xfId="16" applyNumberFormat="1" applyFont="1" applyFill="1" applyBorder="1" applyAlignment="1">
      <alignment horizontal="center" vertical="center"/>
    </xf>
    <xf numFmtId="184" fontId="106" fillId="0" borderId="3" xfId="16" applyNumberFormat="1" applyFont="1" applyFill="1" applyBorder="1" applyAlignment="1">
      <alignment horizontal="center" vertical="center"/>
    </xf>
    <xf numFmtId="184" fontId="106" fillId="0" borderId="2" xfId="16" applyNumberFormat="1" applyFont="1" applyFill="1" applyBorder="1" applyAlignment="1">
      <alignment horizontal="center" vertical="center"/>
    </xf>
    <xf numFmtId="184" fontId="106" fillId="0" borderId="7" xfId="16" applyNumberFormat="1" applyFont="1" applyFill="1" applyBorder="1" applyAlignment="1" applyProtection="1">
      <alignment horizontal="center" vertical="center"/>
      <protection locked="0"/>
    </xf>
    <xf numFmtId="184" fontId="106" fillId="0" borderId="258" xfId="16" applyNumberFormat="1" applyFont="1" applyFill="1" applyBorder="1" applyAlignment="1" applyProtection="1">
      <alignment horizontal="center" vertical="center"/>
      <protection locked="0"/>
    </xf>
    <xf numFmtId="184" fontId="106" fillId="0" borderId="2" xfId="16" applyNumberFormat="1" applyFont="1" applyFill="1" applyBorder="1" applyAlignment="1" applyProtection="1">
      <alignment horizontal="center" vertical="center"/>
      <protection locked="0"/>
    </xf>
    <xf numFmtId="184" fontId="106" fillId="0" borderId="58" xfId="16" applyNumberFormat="1" applyFont="1" applyFill="1" applyBorder="1" applyAlignment="1" applyProtection="1">
      <alignment horizontal="center" vertical="center"/>
      <protection locked="0"/>
    </xf>
    <xf numFmtId="0" fontId="75" fillId="0" borderId="0" xfId="16" applyFont="1" applyFill="1" applyAlignment="1">
      <alignment horizontal="right" vertical="center"/>
    </xf>
    <xf numFmtId="0" fontId="80" fillId="0" borderId="0" xfId="16" applyFont="1" applyFill="1" applyBorder="1" applyAlignment="1" applyProtection="1">
      <alignment horizontal="center" vertical="center"/>
      <protection locked="0"/>
    </xf>
    <xf numFmtId="0" fontId="80" fillId="0" borderId="2" xfId="16" applyFont="1" applyFill="1" applyBorder="1" applyAlignment="1" applyProtection="1">
      <alignment horizontal="center" vertical="center"/>
      <protection locked="0"/>
    </xf>
    <xf numFmtId="0" fontId="75" fillId="0" borderId="6" xfId="16" applyFont="1" applyFill="1" applyBorder="1" applyAlignment="1">
      <alignment horizontal="left" vertical="center" wrapText="1"/>
    </xf>
    <xf numFmtId="0" fontId="75" fillId="0" borderId="4" xfId="16" applyFont="1" applyFill="1" applyBorder="1" applyAlignment="1">
      <alignment horizontal="left" vertical="center" wrapText="1"/>
    </xf>
    <xf numFmtId="0" fontId="75" fillId="0" borderId="1" xfId="16" applyFont="1" applyFill="1" applyBorder="1" applyAlignment="1">
      <alignment horizontal="left" vertical="center" wrapText="1"/>
    </xf>
    <xf numFmtId="0" fontId="80" fillId="0" borderId="7" xfId="16" applyFont="1" applyFill="1" applyBorder="1" applyAlignment="1" applyProtection="1">
      <alignment horizontal="center" vertical="center"/>
      <protection locked="0"/>
    </xf>
    <xf numFmtId="184" fontId="75" fillId="0" borderId="6" xfId="16" applyNumberFormat="1" applyFont="1" applyFill="1" applyBorder="1" applyAlignment="1">
      <alignment horizontal="center" vertical="center"/>
    </xf>
    <xf numFmtId="184" fontId="75" fillId="0" borderId="1" xfId="16" applyNumberFormat="1" applyFont="1" applyFill="1" applyBorder="1" applyAlignment="1">
      <alignment horizontal="center" vertical="center"/>
    </xf>
    <xf numFmtId="0" fontId="77" fillId="0" borderId="4" xfId="16" applyFont="1" applyFill="1" applyBorder="1" applyAlignment="1">
      <alignment horizontal="left" vertical="center" wrapText="1"/>
    </xf>
    <xf numFmtId="0" fontId="77" fillId="0" borderId="1" xfId="16" applyFont="1" applyFill="1" applyBorder="1" applyAlignment="1">
      <alignment horizontal="left" vertical="center" wrapText="1"/>
    </xf>
    <xf numFmtId="0" fontId="75" fillId="15" borderId="3" xfId="16" applyFont="1" applyFill="1" applyBorder="1" applyAlignment="1">
      <alignment horizontal="center" vertical="center"/>
    </xf>
    <xf numFmtId="0" fontId="75" fillId="15" borderId="1" xfId="16" applyFont="1" applyFill="1" applyBorder="1" applyAlignment="1">
      <alignment horizontal="center" vertical="center"/>
    </xf>
    <xf numFmtId="0" fontId="75" fillId="15" borderId="2" xfId="16" applyFont="1" applyFill="1" applyBorder="1" applyAlignment="1">
      <alignment horizontal="center" vertical="center"/>
    </xf>
    <xf numFmtId="0" fontId="75" fillId="0" borderId="0" xfId="16" applyFont="1" applyFill="1" applyAlignment="1">
      <alignment horizontal="left" vertical="center" wrapText="1"/>
    </xf>
    <xf numFmtId="0" fontId="77" fillId="0" borderId="7" xfId="16" applyFont="1" applyBorder="1" applyAlignment="1">
      <alignment horizontal="left" vertical="center" wrapText="1"/>
    </xf>
    <xf numFmtId="0" fontId="78" fillId="0" borderId="0" xfId="16" applyFont="1" applyAlignment="1">
      <alignment horizontal="center" vertical="center"/>
    </xf>
    <xf numFmtId="0" fontId="75" fillId="0" borderId="8" xfId="16" applyFont="1" applyFill="1" applyBorder="1" applyAlignment="1">
      <alignment horizontal="center" vertical="center"/>
    </xf>
    <xf numFmtId="0" fontId="80" fillId="0" borderId="0" xfId="16" applyFont="1" applyAlignment="1">
      <alignment horizontal="left" vertical="center"/>
    </xf>
    <xf numFmtId="0" fontId="80" fillId="0" borderId="0" xfId="16" applyFont="1" applyFill="1" applyAlignment="1">
      <alignment horizontal="right" vertical="center"/>
    </xf>
    <xf numFmtId="0" fontId="75" fillId="0" borderId="0" xfId="16" applyFont="1" applyAlignment="1">
      <alignment horizontal="center" vertical="center"/>
    </xf>
    <xf numFmtId="0" fontId="75" fillId="0" borderId="250" xfId="16" applyFont="1" applyFill="1" applyBorder="1" applyAlignment="1">
      <alignment horizontal="right" vertical="center"/>
    </xf>
    <xf numFmtId="0" fontId="75" fillId="0" borderId="250" xfId="16" applyFont="1" applyBorder="1" applyAlignment="1">
      <alignment horizontal="left" vertical="center" wrapText="1"/>
    </xf>
    <xf numFmtId="0" fontId="75" fillId="0" borderId="0" xfId="16" applyFont="1" applyBorder="1" applyAlignment="1">
      <alignment horizontal="left" vertical="center" wrapText="1"/>
    </xf>
    <xf numFmtId="0" fontId="75" fillId="0" borderId="61" xfId="16" applyFont="1" applyBorder="1" applyAlignment="1">
      <alignment horizontal="left" vertical="center" wrapText="1"/>
    </xf>
    <xf numFmtId="0" fontId="75" fillId="0" borderId="0" xfId="16" applyFont="1" applyAlignment="1">
      <alignment horizontal="right" vertical="center"/>
    </xf>
    <xf numFmtId="0" fontId="75" fillId="0" borderId="0" xfId="16" applyFont="1" applyAlignment="1">
      <alignment horizontal="left" vertical="center"/>
    </xf>
    <xf numFmtId="0" fontId="75" fillId="0" borderId="0" xfId="16" applyFont="1" applyAlignment="1">
      <alignment horizontal="left" vertical="center" wrapText="1"/>
    </xf>
    <xf numFmtId="0" fontId="80" fillId="0" borderId="7" xfId="16" applyNumberFormat="1" applyFont="1" applyFill="1" applyBorder="1" applyAlignment="1" applyProtection="1">
      <alignment horizontal="center" vertical="center"/>
      <protection locked="0"/>
    </xf>
    <xf numFmtId="0" fontId="80" fillId="0" borderId="2" xfId="16" applyNumberFormat="1" applyFont="1" applyFill="1" applyBorder="1" applyAlignment="1" applyProtection="1">
      <alignment horizontal="center" vertical="center"/>
      <protection locked="0"/>
    </xf>
    <xf numFmtId="0" fontId="136" fillId="0" borderId="6" xfId="16" applyFont="1" applyFill="1" applyBorder="1" applyAlignment="1" applyProtection="1">
      <alignment horizontal="center" vertical="center"/>
      <protection locked="0"/>
    </xf>
    <xf numFmtId="0" fontId="136" fillId="0" borderId="1" xfId="16" applyFont="1" applyFill="1" applyBorder="1" applyAlignment="1" applyProtection="1">
      <alignment horizontal="center" vertical="center"/>
      <protection locked="0"/>
    </xf>
    <xf numFmtId="0" fontId="80" fillId="0" borderId="9" xfId="16" applyFont="1" applyFill="1" applyBorder="1" applyAlignment="1" applyProtection="1">
      <alignment horizontal="center" vertical="center"/>
      <protection locked="0"/>
    </xf>
    <xf numFmtId="0" fontId="75" fillId="0" borderId="248" xfId="16" applyFont="1" applyBorder="1" applyAlignment="1">
      <alignment horizontal="center" vertical="center"/>
    </xf>
    <xf numFmtId="0" fontId="75" fillId="0" borderId="17" xfId="16" applyFont="1" applyBorder="1" applyAlignment="1">
      <alignment horizontal="center" vertical="center"/>
    </xf>
    <xf numFmtId="0" fontId="75" fillId="0" borderId="249" xfId="16" applyFont="1" applyBorder="1" applyAlignment="1">
      <alignment horizontal="center" vertical="center"/>
    </xf>
    <xf numFmtId="0" fontId="119" fillId="0" borderId="0" xfId="16" applyFont="1" applyAlignment="1">
      <alignment horizontal="center" vertical="center"/>
    </xf>
    <xf numFmtId="0" fontId="119" fillId="0" borderId="250" xfId="16" applyFont="1" applyBorder="1" applyAlignment="1">
      <alignment horizontal="center" vertical="center"/>
    </xf>
    <xf numFmtId="0" fontId="119" fillId="0" borderId="0" xfId="16" applyFont="1" applyBorder="1" applyAlignment="1">
      <alignment horizontal="center" vertical="center"/>
    </xf>
    <xf numFmtId="0" fontId="119" fillId="0" borderId="61" xfId="16" applyFont="1" applyBorder="1" applyAlignment="1">
      <alignment horizontal="center" vertical="center"/>
    </xf>
    <xf numFmtId="0" fontId="106" fillId="0" borderId="9" xfId="16" applyFont="1" applyFill="1" applyBorder="1" applyAlignment="1" applyProtection="1">
      <alignment horizontal="center" vertical="center"/>
      <protection locked="0"/>
    </xf>
    <xf numFmtId="0" fontId="106" fillId="0" borderId="256" xfId="16" applyFont="1" applyFill="1" applyBorder="1" applyAlignment="1" applyProtection="1">
      <alignment horizontal="center" vertical="center"/>
      <protection locked="0"/>
    </xf>
    <xf numFmtId="0" fontId="36" fillId="0" borderId="12" xfId="8" applyFont="1" applyBorder="1" applyAlignment="1">
      <alignment horizontal="center" vertical="center"/>
    </xf>
    <xf numFmtId="0" fontId="36" fillId="0" borderId="11" xfId="8" applyFont="1" applyBorder="1" applyAlignment="1">
      <alignment horizontal="center" vertical="center"/>
    </xf>
    <xf numFmtId="0" fontId="36" fillId="0" borderId="10" xfId="8" applyFont="1" applyBorder="1" applyAlignment="1">
      <alignment horizontal="center" vertical="center"/>
    </xf>
    <xf numFmtId="0" fontId="73" fillId="15" borderId="8" xfId="8" applyFont="1" applyFill="1" applyBorder="1" applyAlignment="1">
      <alignment horizontal="center" vertical="center"/>
    </xf>
    <xf numFmtId="0" fontId="73" fillId="15" borderId="7" xfId="8" applyFont="1" applyFill="1" applyBorder="1" applyAlignment="1">
      <alignment horizontal="center" vertical="center"/>
    </xf>
    <xf numFmtId="0" fontId="73" fillId="15" borderId="6" xfId="8" applyFont="1" applyFill="1" applyBorder="1" applyAlignment="1">
      <alignment horizontal="center" vertical="center"/>
    </xf>
    <xf numFmtId="0" fontId="73" fillId="15" borderId="3" xfId="8" applyFont="1" applyFill="1" applyBorder="1" applyAlignment="1">
      <alignment horizontal="center" vertical="center"/>
    </xf>
    <xf numFmtId="0" fontId="73" fillId="15" borderId="2" xfId="8" applyFont="1" applyFill="1" applyBorder="1" applyAlignment="1">
      <alignment horizontal="center" vertical="center"/>
    </xf>
    <xf numFmtId="0" fontId="73" fillId="15" borderId="1" xfId="8" applyFont="1" applyFill="1" applyBorder="1" applyAlignment="1">
      <alignment horizontal="center" vertical="center"/>
    </xf>
    <xf numFmtId="0" fontId="91" fillId="0" borderId="38" xfId="8" applyFont="1" applyFill="1" applyBorder="1" applyAlignment="1">
      <alignment horizontal="left" vertical="center" wrapText="1"/>
    </xf>
    <xf numFmtId="0" fontId="91" fillId="0" borderId="0" xfId="8" applyFont="1" applyFill="1" applyBorder="1" applyAlignment="1">
      <alignment horizontal="left" vertical="center" wrapText="1"/>
    </xf>
    <xf numFmtId="0" fontId="35" fillId="0" borderId="0" xfId="8" applyFont="1" applyFill="1" applyBorder="1" applyAlignment="1">
      <alignment horizontal="left" vertical="top" wrapText="1"/>
    </xf>
    <xf numFmtId="0" fontId="35" fillId="0" borderId="2" xfId="8" applyFont="1" applyFill="1" applyBorder="1" applyAlignment="1">
      <alignment horizontal="left" vertical="top" wrapText="1"/>
    </xf>
    <xf numFmtId="0" fontId="38" fillId="0" borderId="31" xfId="8" applyFont="1" applyBorder="1" applyAlignment="1">
      <alignment horizontal="center" vertical="center"/>
    </xf>
    <xf numFmtId="0" fontId="38" fillId="0" borderId="28" xfId="8" applyFont="1" applyBorder="1" applyAlignment="1">
      <alignment horizontal="center" vertical="center"/>
    </xf>
    <xf numFmtId="0" fontId="36" fillId="0" borderId="11" xfId="8" applyFont="1" applyBorder="1" applyAlignment="1">
      <alignment horizontal="left" vertical="center"/>
    </xf>
    <xf numFmtId="0" fontId="36" fillId="0" borderId="47" xfId="8" applyFont="1" applyBorder="1" applyAlignment="1">
      <alignment horizontal="left" vertical="center"/>
    </xf>
    <xf numFmtId="0" fontId="36" fillId="0" borderId="11" xfId="8" applyFont="1" applyBorder="1" applyAlignment="1">
      <alignment horizontal="left" vertical="center" wrapText="1"/>
    </xf>
    <xf numFmtId="0" fontId="36" fillId="0" borderId="47" xfId="8" applyFont="1" applyBorder="1" applyAlignment="1">
      <alignment horizontal="left" vertical="center" wrapText="1"/>
    </xf>
    <xf numFmtId="0" fontId="36" fillId="0" borderId="24" xfId="8" applyFont="1" applyBorder="1" applyAlignment="1">
      <alignment horizontal="left" vertical="center" wrapText="1"/>
    </xf>
    <xf numFmtId="0" fontId="36" fillId="0" borderId="72" xfId="8" applyFont="1" applyBorder="1" applyAlignment="1">
      <alignment horizontal="left" vertical="center" wrapText="1"/>
    </xf>
    <xf numFmtId="0" fontId="34" fillId="0" borderId="28" xfId="8" applyFont="1" applyBorder="1" applyAlignment="1">
      <alignment horizontal="center" vertical="center"/>
    </xf>
    <xf numFmtId="0" fontId="34" fillId="0" borderId="27" xfId="8" applyFont="1" applyBorder="1" applyAlignment="1">
      <alignment horizontal="center" vertical="center"/>
    </xf>
    <xf numFmtId="0" fontId="35" fillId="20" borderId="65" xfId="8" applyFont="1" applyFill="1" applyBorder="1" applyAlignment="1">
      <alignment horizontal="center" vertical="center" wrapText="1" shrinkToFit="1"/>
    </xf>
    <xf numFmtId="0" fontId="35" fillId="20" borderId="38" xfId="8" applyFont="1" applyFill="1" applyBorder="1" applyAlignment="1">
      <alignment horizontal="center" vertical="center" wrapText="1" shrinkToFit="1"/>
    </xf>
    <xf numFmtId="0" fontId="35" fillId="20" borderId="37" xfId="8" applyFont="1" applyFill="1" applyBorder="1" applyAlignment="1">
      <alignment horizontal="center" vertical="center" wrapText="1" shrinkToFit="1"/>
    </xf>
    <xf numFmtId="0" fontId="34" fillId="0" borderId="34" xfId="8" applyFont="1" applyBorder="1" applyAlignment="1">
      <alignment horizontal="center" vertical="center"/>
    </xf>
    <xf numFmtId="0" fontId="34" fillId="0" borderId="33" xfId="8" applyFont="1" applyBorder="1" applyAlignment="1">
      <alignment horizontal="center" vertical="center"/>
    </xf>
    <xf numFmtId="0" fontId="34" fillId="0" borderId="143" xfId="8" applyFont="1" applyBorder="1" applyAlignment="1">
      <alignment horizontal="center" vertical="center"/>
    </xf>
    <xf numFmtId="0" fontId="34" fillId="0" borderId="34" xfId="8" applyFont="1" applyFill="1" applyBorder="1" applyAlignment="1">
      <alignment horizontal="center" vertical="center"/>
    </xf>
    <xf numFmtId="0" fontId="34" fillId="0" borderId="33" xfId="8" applyFont="1" applyFill="1" applyBorder="1" applyAlignment="1">
      <alignment horizontal="center" vertical="center"/>
    </xf>
    <xf numFmtId="0" fontId="34" fillId="0" borderId="143" xfId="8" applyFont="1" applyFill="1" applyBorder="1" applyAlignment="1">
      <alignment horizontal="center" vertical="center"/>
    </xf>
    <xf numFmtId="0" fontId="34" fillId="0" borderId="9" xfId="8" applyFont="1" applyBorder="1" applyAlignment="1">
      <alignment horizontal="center" vertical="center"/>
    </xf>
    <xf numFmtId="0" fontId="34" fillId="0" borderId="42" xfId="8" applyFont="1" applyBorder="1" applyAlignment="1">
      <alignment horizontal="center" vertical="center"/>
    </xf>
    <xf numFmtId="0" fontId="34" fillId="0" borderId="15" xfId="8" applyFont="1" applyBorder="1" applyAlignment="1">
      <alignment horizontal="center" vertical="center"/>
    </xf>
    <xf numFmtId="0" fontId="35" fillId="28" borderId="8" xfId="8" applyFont="1" applyFill="1" applyBorder="1" applyAlignment="1">
      <alignment horizontal="center" vertical="center" wrapText="1" shrinkToFit="1"/>
    </xf>
    <xf numFmtId="0" fontId="35" fillId="28" borderId="7" xfId="8" applyFont="1" applyFill="1" applyBorder="1" applyAlignment="1">
      <alignment horizontal="center" vertical="center" wrapText="1" shrinkToFit="1"/>
    </xf>
    <xf numFmtId="0" fontId="34" fillId="0" borderId="248" xfId="8" applyFont="1" applyBorder="1" applyAlignment="1">
      <alignment horizontal="center" vertical="center"/>
    </xf>
    <xf numFmtId="0" fontId="34" fillId="0" borderId="17" xfId="8" applyFont="1" applyBorder="1" applyAlignment="1">
      <alignment horizontal="center" vertical="center"/>
    </xf>
    <xf numFmtId="0" fontId="34" fillId="0" borderId="249" xfId="8" applyFont="1" applyBorder="1" applyAlignment="1">
      <alignment horizontal="center" vertical="center"/>
    </xf>
    <xf numFmtId="0" fontId="118" fillId="0" borderId="248" xfId="8" applyFont="1" applyBorder="1" applyAlignment="1">
      <alignment horizontal="center" vertical="center" wrapText="1"/>
    </xf>
    <xf numFmtId="0" fontId="118" fillId="0" borderId="17" xfId="8" applyFont="1" applyBorder="1" applyAlignment="1">
      <alignment horizontal="center" vertical="center" wrapText="1"/>
    </xf>
    <xf numFmtId="0" fontId="118" fillId="0" borderId="249" xfId="8" applyFont="1" applyBorder="1" applyAlignment="1">
      <alignment horizontal="center" vertical="center" wrapText="1"/>
    </xf>
    <xf numFmtId="0" fontId="118" fillId="0" borderId="0" xfId="8" applyFont="1" applyBorder="1" applyAlignment="1">
      <alignment horizontal="center" vertical="center" wrapText="1"/>
    </xf>
    <xf numFmtId="0" fontId="34" fillId="0" borderId="39" xfId="8" applyFont="1" applyBorder="1" applyAlignment="1">
      <alignment horizontal="center" vertical="center"/>
    </xf>
    <xf numFmtId="0" fontId="34" fillId="0" borderId="38" xfId="8" applyFont="1" applyBorder="1" applyAlignment="1">
      <alignment horizontal="center" vertical="center"/>
    </xf>
    <xf numFmtId="0" fontId="34" fillId="0" borderId="37" xfId="8" applyFont="1" applyBorder="1" applyAlignment="1">
      <alignment horizontal="center" vertical="center"/>
    </xf>
    <xf numFmtId="0" fontId="34" fillId="0" borderId="26" xfId="8" applyFont="1" applyBorder="1" applyAlignment="1">
      <alignment horizontal="center" vertical="center"/>
    </xf>
    <xf numFmtId="0" fontId="34" fillId="0" borderId="19" xfId="8" applyFont="1" applyBorder="1" applyAlignment="1">
      <alignment horizontal="center" vertical="center"/>
    </xf>
    <xf numFmtId="0" fontId="34" fillId="0" borderId="18" xfId="8" applyFont="1" applyBorder="1" applyAlignment="1">
      <alignment horizontal="center" vertical="center"/>
    </xf>
    <xf numFmtId="0" fontId="34" fillId="0" borderId="203" xfId="8" applyFont="1" applyBorder="1" applyAlignment="1">
      <alignment horizontal="center" vertical="center"/>
    </xf>
    <xf numFmtId="0" fontId="34" fillId="0" borderId="202" xfId="8" applyFont="1" applyBorder="1" applyAlignment="1">
      <alignment horizontal="center" vertical="center"/>
    </xf>
    <xf numFmtId="0" fontId="38" fillId="0" borderId="36" xfId="8" applyFont="1" applyBorder="1" applyAlignment="1">
      <alignment horizontal="center" vertical="center"/>
    </xf>
    <xf numFmtId="0" fontId="38" fillId="0" borderId="0" xfId="8" applyFont="1" applyBorder="1" applyAlignment="1">
      <alignment horizontal="center" vertical="center"/>
    </xf>
    <xf numFmtId="0" fontId="38" fillId="0" borderId="4" xfId="8" applyFont="1" applyBorder="1" applyAlignment="1">
      <alignment horizontal="center" vertical="center"/>
    </xf>
    <xf numFmtId="0" fontId="38" fillId="0" borderId="5" xfId="8" applyFont="1" applyBorder="1" applyAlignment="1">
      <alignment horizontal="center" vertical="center"/>
    </xf>
    <xf numFmtId="0" fontId="38" fillId="0" borderId="35" xfId="8" applyFont="1" applyBorder="1" applyAlignment="1">
      <alignment horizontal="center" vertical="center"/>
    </xf>
    <xf numFmtId="0" fontId="41" fillId="0" borderId="39" xfId="8" applyFont="1" applyBorder="1" applyAlignment="1">
      <alignment horizontal="center" vertical="center" shrinkToFit="1"/>
    </xf>
    <xf numFmtId="0" fontId="41" fillId="0" borderId="38" xfId="8" applyFont="1" applyBorder="1" applyAlignment="1">
      <alignment horizontal="center" vertical="center" shrinkToFit="1"/>
    </xf>
    <xf numFmtId="0" fontId="34" fillId="0" borderId="36" xfId="8" applyFont="1" applyBorder="1" applyAlignment="1">
      <alignment horizontal="center" vertical="center"/>
    </xf>
    <xf numFmtId="0" fontId="34" fillId="0" borderId="0" xfId="8" applyFont="1" applyBorder="1" applyAlignment="1">
      <alignment horizontal="center" vertical="center"/>
    </xf>
    <xf numFmtId="0" fontId="70" fillId="0" borderId="144" xfId="8" applyFont="1" applyBorder="1" applyAlignment="1">
      <alignment horizontal="center" vertical="center" shrinkToFit="1"/>
    </xf>
    <xf numFmtId="0" fontId="70" fillId="0" borderId="148" xfId="8" applyFont="1" applyBorder="1" applyAlignment="1">
      <alignment horizontal="center" vertical="center" shrinkToFit="1"/>
    </xf>
    <xf numFmtId="0" fontId="70" fillId="0" borderId="100" xfId="8" applyFont="1" applyBorder="1" applyAlignment="1">
      <alignment horizontal="center" vertical="center" shrinkToFit="1"/>
    </xf>
    <xf numFmtId="0" fontId="34" fillId="0" borderId="13" xfId="8" applyFont="1" applyBorder="1" applyAlignment="1">
      <alignment horizontal="center" vertical="center"/>
    </xf>
    <xf numFmtId="0" fontId="34" fillId="0" borderId="204" xfId="8" applyFont="1" applyBorder="1" applyAlignment="1">
      <alignment horizontal="center" vertical="center"/>
    </xf>
    <xf numFmtId="0" fontId="34" fillId="0" borderId="45" xfId="8" applyFont="1" applyBorder="1" applyAlignment="1">
      <alignment horizontal="center" vertical="center"/>
    </xf>
    <xf numFmtId="0" fontId="34" fillId="0" borderId="195" xfId="8" applyFont="1" applyBorder="1" applyAlignment="1">
      <alignment horizontal="center" vertical="center"/>
    </xf>
    <xf numFmtId="0" fontId="34" fillId="0" borderId="194" xfId="8" applyFont="1" applyBorder="1" applyAlignment="1">
      <alignment horizontal="center" vertical="center"/>
    </xf>
    <xf numFmtId="0" fontId="34" fillId="0" borderId="191" xfId="8" applyFont="1" applyBorder="1" applyAlignment="1">
      <alignment horizontal="center" vertical="center"/>
    </xf>
    <xf numFmtId="0" fontId="34" fillId="0" borderId="190" xfId="8" applyFont="1" applyBorder="1" applyAlignment="1">
      <alignment horizontal="center" vertical="center"/>
    </xf>
    <xf numFmtId="0" fontId="34" fillId="0" borderId="222" xfId="8" applyFont="1" applyBorder="1" applyAlignment="1">
      <alignment horizontal="center" vertical="center"/>
    </xf>
    <xf numFmtId="0" fontId="34" fillId="0" borderId="221" xfId="8" applyFont="1" applyBorder="1" applyAlignment="1">
      <alignment horizontal="center" vertical="center"/>
    </xf>
    <xf numFmtId="0" fontId="34" fillId="0" borderId="220" xfId="8" applyFont="1" applyBorder="1" applyAlignment="1">
      <alignment horizontal="center" vertical="center"/>
    </xf>
    <xf numFmtId="0" fontId="34" fillId="0" borderId="219" xfId="8" applyFont="1" applyBorder="1" applyAlignment="1">
      <alignment horizontal="center" vertical="center"/>
    </xf>
    <xf numFmtId="0" fontId="34" fillId="0" borderId="8" xfId="8" applyFont="1" applyBorder="1" applyAlignment="1">
      <alignment horizontal="center" vertical="center"/>
    </xf>
    <xf numFmtId="0" fontId="34" fillId="0" borderId="7" xfId="8" applyFont="1" applyBorder="1" applyAlignment="1">
      <alignment horizontal="center" vertical="center"/>
    </xf>
    <xf numFmtId="0" fontId="34" fillId="0" borderId="198" xfId="8" applyFont="1" applyBorder="1" applyAlignment="1">
      <alignment horizontal="center" vertical="center"/>
    </xf>
    <xf numFmtId="0" fontId="34" fillId="0" borderId="205" xfId="8" applyFont="1" applyBorder="1" applyAlignment="1">
      <alignment horizontal="center" vertical="center"/>
    </xf>
    <xf numFmtId="0" fontId="34" fillId="0" borderId="39" xfId="8" applyFont="1" applyBorder="1" applyAlignment="1">
      <alignment horizontal="center" vertical="center" wrapText="1"/>
    </xf>
    <xf numFmtId="0" fontId="34" fillId="0" borderId="38" xfId="8" applyFont="1" applyBorder="1" applyAlignment="1">
      <alignment horizontal="center" vertical="center" wrapText="1"/>
    </xf>
    <xf numFmtId="0" fontId="34" fillId="0" borderId="36" xfId="8" applyFont="1" applyBorder="1" applyAlignment="1">
      <alignment horizontal="center" vertical="center" wrapText="1"/>
    </xf>
    <xf numFmtId="0" fontId="34" fillId="0" borderId="0" xfId="8" applyFont="1" applyBorder="1" applyAlignment="1">
      <alignment horizontal="center" vertical="center" wrapText="1"/>
    </xf>
    <xf numFmtId="0" fontId="38" fillId="0" borderId="36" xfId="8" applyFont="1" applyFill="1" applyBorder="1" applyAlignment="1">
      <alignment horizontal="center" vertical="center"/>
    </xf>
    <xf numFmtId="0" fontId="38" fillId="0" borderId="0" xfId="8" applyFont="1" applyFill="1" applyBorder="1" applyAlignment="1">
      <alignment horizontal="center" vertical="center"/>
    </xf>
    <xf numFmtId="0" fontId="38" fillId="0" borderId="4" xfId="8" applyFont="1" applyFill="1" applyBorder="1" applyAlignment="1">
      <alignment horizontal="center" vertical="center"/>
    </xf>
    <xf numFmtId="0" fontId="38" fillId="0" borderId="5" xfId="8" applyFont="1" applyFill="1" applyBorder="1" applyAlignment="1">
      <alignment horizontal="center" vertical="center"/>
    </xf>
    <xf numFmtId="0" fontId="38" fillId="0" borderId="35" xfId="8" applyFont="1" applyFill="1" applyBorder="1" applyAlignment="1">
      <alignment horizontal="center" vertical="center"/>
    </xf>
    <xf numFmtId="0" fontId="38" fillId="0" borderId="144" xfId="8" applyFont="1" applyBorder="1" applyAlignment="1">
      <alignment horizontal="center" vertical="center" wrapText="1"/>
    </xf>
    <xf numFmtId="0" fontId="38" fillId="0" borderId="101" xfId="8" applyFont="1" applyBorder="1" applyAlignment="1">
      <alignment horizontal="center" vertical="center" wrapText="1"/>
    </xf>
    <xf numFmtId="0" fontId="38" fillId="0" borderId="148" xfId="8" applyFont="1" applyBorder="1" applyAlignment="1">
      <alignment horizontal="center" vertical="center" wrapText="1"/>
    </xf>
    <xf numFmtId="0" fontId="38" fillId="0" borderId="149" xfId="8" applyFont="1" applyBorder="1" applyAlignment="1">
      <alignment horizontal="center" vertical="center" wrapText="1"/>
    </xf>
    <xf numFmtId="0" fontId="38" fillId="0" borderId="144" xfId="8" applyFont="1" applyFill="1" applyBorder="1" applyAlignment="1">
      <alignment horizontal="center" vertical="center" wrapText="1"/>
    </xf>
    <xf numFmtId="0" fontId="38" fillId="0" borderId="148" xfId="8" applyFont="1" applyFill="1" applyBorder="1" applyAlignment="1">
      <alignment horizontal="center" vertical="center" wrapText="1"/>
    </xf>
    <xf numFmtId="0" fontId="38" fillId="0" borderId="149" xfId="8" applyFont="1" applyFill="1" applyBorder="1" applyAlignment="1">
      <alignment horizontal="center" vertical="center" wrapText="1"/>
    </xf>
    <xf numFmtId="0" fontId="38" fillId="0" borderId="144" xfId="8" applyFont="1" applyBorder="1" applyAlignment="1">
      <alignment horizontal="center" vertical="center"/>
    </xf>
    <xf numFmtId="0" fontId="38" fillId="0" borderId="148" xfId="8" applyFont="1" applyBorder="1" applyAlignment="1">
      <alignment horizontal="center" vertical="center"/>
    </xf>
    <xf numFmtId="0" fontId="38" fillId="0" borderId="100" xfId="8" applyFont="1" applyBorder="1" applyAlignment="1">
      <alignment horizontal="center" vertical="center"/>
    </xf>
    <xf numFmtId="0" fontId="34" fillId="0" borderId="127" xfId="8" applyFont="1" applyBorder="1" applyAlignment="1">
      <alignment horizontal="center" vertical="center"/>
    </xf>
    <xf numFmtId="0" fontId="34" fillId="0" borderId="45" xfId="8" applyFont="1" applyFill="1" applyBorder="1" applyAlignment="1">
      <alignment horizontal="center" vertical="center"/>
    </xf>
    <xf numFmtId="0" fontId="34" fillId="0" borderId="9" xfId="8" applyFont="1" applyFill="1" applyBorder="1" applyAlignment="1">
      <alignment horizontal="center" vertical="center"/>
    </xf>
    <xf numFmtId="0" fontId="34" fillId="0" borderId="127" xfId="8" applyFont="1" applyFill="1" applyBorder="1" applyAlignment="1">
      <alignment horizontal="center" vertical="center"/>
    </xf>
    <xf numFmtId="0" fontId="35" fillId="18" borderId="7" xfId="8" applyFont="1" applyFill="1" applyBorder="1" applyAlignment="1">
      <alignment horizontal="center" vertical="center" wrapText="1" shrinkToFit="1"/>
    </xf>
    <xf numFmtId="0" fontId="35" fillId="18" borderId="8" xfId="8" applyFont="1" applyFill="1" applyBorder="1" applyAlignment="1">
      <alignment horizontal="center" vertical="center" wrapText="1" shrinkToFit="1"/>
    </xf>
    <xf numFmtId="0" fontId="35" fillId="18" borderId="8" xfId="8" applyFont="1" applyFill="1" applyBorder="1" applyAlignment="1">
      <alignment horizontal="center" vertical="center" shrinkToFit="1"/>
    </xf>
    <xf numFmtId="0" fontId="35" fillId="18" borderId="7" xfId="8" applyFont="1" applyFill="1" applyBorder="1" applyAlignment="1">
      <alignment horizontal="center" vertical="center" shrinkToFit="1"/>
    </xf>
    <xf numFmtId="0" fontId="34" fillId="0" borderId="46" xfId="8" applyFont="1" applyBorder="1" applyAlignment="1">
      <alignment horizontal="center" vertical="center"/>
    </xf>
    <xf numFmtId="0" fontId="34" fillId="0" borderId="6" xfId="8" applyFont="1" applyBorder="1" applyAlignment="1">
      <alignment horizontal="center" vertical="center"/>
    </xf>
    <xf numFmtId="0" fontId="34" fillId="0" borderId="43" xfId="8" applyFont="1" applyBorder="1" applyAlignment="1">
      <alignment horizontal="center" vertical="center"/>
    </xf>
    <xf numFmtId="0" fontId="34" fillId="0" borderId="46" xfId="8" applyFont="1" applyFill="1" applyBorder="1" applyAlignment="1">
      <alignment horizontal="center" vertical="center"/>
    </xf>
    <xf numFmtId="0" fontId="34" fillId="0" borderId="7" xfId="8" applyFont="1" applyFill="1" applyBorder="1" applyAlignment="1">
      <alignment horizontal="center" vertical="center"/>
    </xf>
    <xf numFmtId="0" fontId="34" fillId="0" borderId="6" xfId="8" applyFont="1" applyFill="1" applyBorder="1" applyAlignment="1">
      <alignment horizontal="center" vertical="center"/>
    </xf>
    <xf numFmtId="0" fontId="34" fillId="0" borderId="8" xfId="8" applyFont="1" applyFill="1" applyBorder="1" applyAlignment="1">
      <alignment horizontal="center" vertical="center"/>
    </xf>
    <xf numFmtId="0" fontId="34" fillId="0" borderId="43" xfId="8" applyFont="1" applyFill="1" applyBorder="1" applyAlignment="1">
      <alignment horizontal="center" vertical="center"/>
    </xf>
    <xf numFmtId="0" fontId="34" fillId="0" borderId="34" xfId="8" applyFont="1" applyFill="1" applyBorder="1" applyAlignment="1">
      <alignment horizontal="center" vertical="center" shrinkToFit="1"/>
    </xf>
    <xf numFmtId="0" fontId="34" fillId="0" borderId="33" xfId="8" applyFont="1" applyFill="1" applyBorder="1" applyAlignment="1">
      <alignment horizontal="center" vertical="center" shrinkToFit="1"/>
    </xf>
    <xf numFmtId="0" fontId="34" fillId="0" borderId="143" xfId="8" applyFont="1" applyFill="1" applyBorder="1" applyAlignment="1">
      <alignment horizontal="center" vertical="center" shrinkToFit="1"/>
    </xf>
    <xf numFmtId="0" fontId="34" fillId="0" borderId="45" xfId="8" applyFont="1" applyFill="1" applyBorder="1" applyAlignment="1">
      <alignment horizontal="center" vertical="center" shrinkToFit="1"/>
    </xf>
    <xf numFmtId="0" fontId="34" fillId="0" borderId="9" xfId="8" applyFont="1" applyFill="1" applyBorder="1" applyAlignment="1">
      <alignment horizontal="center" vertical="center" shrinkToFit="1"/>
    </xf>
    <xf numFmtId="0" fontId="34" fillId="0" borderId="127" xfId="8" applyFont="1" applyFill="1" applyBorder="1" applyAlignment="1">
      <alignment horizontal="center" vertical="center" shrinkToFit="1"/>
    </xf>
    <xf numFmtId="0" fontId="34" fillId="0" borderId="144" xfId="8" applyFont="1" applyBorder="1" applyAlignment="1">
      <alignment horizontal="center" vertical="center"/>
    </xf>
    <xf numFmtId="0" fontId="34" fillId="0" borderId="148" xfId="8" applyFont="1" applyBorder="1" applyAlignment="1">
      <alignment horizontal="center" vertical="center"/>
    </xf>
    <xf numFmtId="0" fontId="34" fillId="0" borderId="149" xfId="8" applyFont="1" applyBorder="1" applyAlignment="1">
      <alignment horizontal="center" vertical="center"/>
    </xf>
    <xf numFmtId="0" fontId="34" fillId="0" borderId="212" xfId="8" applyFont="1" applyFill="1" applyBorder="1" applyAlignment="1">
      <alignment horizontal="center" vertical="center" shrinkToFit="1"/>
    </xf>
    <xf numFmtId="0" fontId="34" fillId="0" borderId="211" xfId="8" applyFont="1" applyFill="1" applyBorder="1" applyAlignment="1">
      <alignment horizontal="center" vertical="center" shrinkToFit="1"/>
    </xf>
    <xf numFmtId="0" fontId="34" fillId="0" borderId="210" xfId="8" applyFont="1" applyFill="1" applyBorder="1" applyAlignment="1">
      <alignment horizontal="center" vertical="center" shrinkToFit="1"/>
    </xf>
    <xf numFmtId="0" fontId="34" fillId="0" borderId="197" xfId="8" applyFont="1" applyFill="1" applyBorder="1" applyAlignment="1">
      <alignment horizontal="center" vertical="center" shrinkToFit="1"/>
    </xf>
    <xf numFmtId="0" fontId="34" fillId="0" borderId="0" xfId="8" applyFont="1" applyFill="1" applyBorder="1" applyAlignment="1">
      <alignment horizontal="center" vertical="center" shrinkToFit="1"/>
    </xf>
    <xf numFmtId="0" fontId="34" fillId="0" borderId="196" xfId="8" applyFont="1" applyFill="1" applyBorder="1" applyAlignment="1">
      <alignment horizontal="center" vertical="center" shrinkToFit="1"/>
    </xf>
    <xf numFmtId="0" fontId="34" fillId="0" borderId="201" xfId="8" applyFont="1" applyFill="1" applyBorder="1" applyAlignment="1">
      <alignment horizontal="center" vertical="center" shrinkToFit="1"/>
    </xf>
    <xf numFmtId="0" fontId="34" fillId="0" borderId="2" xfId="8" applyFont="1" applyFill="1" applyBorder="1" applyAlignment="1">
      <alignment horizontal="center" vertical="center" shrinkToFit="1"/>
    </xf>
    <xf numFmtId="0" fontId="34" fillId="0" borderId="200" xfId="8" applyFont="1" applyFill="1" applyBorder="1" applyAlignment="1">
      <alignment horizontal="center" vertical="center" shrinkToFit="1"/>
    </xf>
    <xf numFmtId="0" fontId="34" fillId="0" borderId="209" xfId="8" applyFont="1" applyBorder="1" applyAlignment="1">
      <alignment horizontal="center" vertical="center"/>
    </xf>
    <xf numFmtId="0" fontId="34" fillId="0" borderId="208" xfId="8" applyFont="1" applyBorder="1" applyAlignment="1">
      <alignment horizontal="center" vertical="center"/>
    </xf>
    <xf numFmtId="0" fontId="34" fillId="0" borderId="207" xfId="8" applyFont="1" applyBorder="1" applyAlignment="1">
      <alignment horizontal="center" vertical="center"/>
    </xf>
    <xf numFmtId="0" fontId="34" fillId="0" borderId="206" xfId="8" applyFont="1" applyBorder="1" applyAlignment="1">
      <alignment horizontal="center" vertical="center"/>
    </xf>
    <xf numFmtId="0" fontId="34" fillId="0" borderId="30" xfId="8" applyFont="1" applyBorder="1" applyAlignment="1">
      <alignment horizontal="center" vertical="center" wrapText="1"/>
    </xf>
    <xf numFmtId="0" fontId="34" fillId="0" borderId="33" xfId="8" applyFont="1" applyBorder="1" applyAlignment="1">
      <alignment horizontal="center" vertical="center" wrapText="1"/>
    </xf>
    <xf numFmtId="0" fontId="34" fillId="0" borderId="143" xfId="8" applyFont="1" applyBorder="1" applyAlignment="1">
      <alignment horizontal="center" vertical="center" wrapText="1"/>
    </xf>
    <xf numFmtId="0" fontId="38" fillId="0" borderId="34" xfId="8" applyFont="1" applyFill="1" applyBorder="1" applyAlignment="1">
      <alignment horizontal="center" vertical="center" wrapText="1"/>
    </xf>
    <xf numFmtId="0" fontId="38" fillId="0" borderId="33" xfId="8" applyFont="1" applyFill="1" applyBorder="1" applyAlignment="1">
      <alignment horizontal="center" vertical="center" wrapText="1"/>
    </xf>
    <xf numFmtId="0" fontId="38" fillId="0" borderId="143" xfId="8" applyFont="1" applyFill="1" applyBorder="1" applyAlignment="1">
      <alignment horizontal="center" vertical="center" wrapText="1"/>
    </xf>
    <xf numFmtId="0" fontId="34" fillId="0" borderId="1" xfId="8" applyFont="1" applyBorder="1" applyAlignment="1">
      <alignment horizontal="center" vertical="center"/>
    </xf>
    <xf numFmtId="0" fontId="34" fillId="0" borderId="3" xfId="8" applyFont="1" applyBorder="1" applyAlignment="1">
      <alignment horizontal="center" vertical="center"/>
    </xf>
    <xf numFmtId="0" fontId="34" fillId="0" borderId="12" xfId="8" applyFont="1" applyBorder="1" applyAlignment="1">
      <alignment horizontal="center" vertical="center"/>
    </xf>
    <xf numFmtId="0" fontId="34" fillId="17" borderId="9" xfId="8" applyFont="1" applyFill="1" applyBorder="1" applyAlignment="1">
      <alignment horizontal="center" vertical="center"/>
    </xf>
    <xf numFmtId="0" fontId="34" fillId="17" borderId="127" xfId="8" applyFont="1" applyFill="1" applyBorder="1" applyAlignment="1">
      <alignment horizontal="center" vertical="center"/>
    </xf>
    <xf numFmtId="0" fontId="34" fillId="17" borderId="45" xfId="8" applyFont="1" applyFill="1" applyBorder="1" applyAlignment="1">
      <alignment horizontal="center" vertical="center"/>
    </xf>
    <xf numFmtId="0" fontId="34" fillId="0" borderId="193" xfId="8" applyFont="1" applyBorder="1" applyAlignment="1">
      <alignment horizontal="center" vertical="center"/>
    </xf>
    <xf numFmtId="0" fontId="34" fillId="0" borderId="192" xfId="8" applyFont="1" applyBorder="1" applyAlignment="1">
      <alignment horizontal="center" vertical="center"/>
    </xf>
    <xf numFmtId="0" fontId="34" fillId="0" borderId="189" xfId="8" applyFont="1" applyBorder="1" applyAlignment="1">
      <alignment horizontal="center" vertical="center"/>
    </xf>
    <xf numFmtId="0" fontId="34" fillId="0" borderId="188" xfId="8" applyFont="1" applyBorder="1" applyAlignment="1">
      <alignment horizontal="center" vertical="center"/>
    </xf>
    <xf numFmtId="0" fontId="35" fillId="20" borderId="13" xfId="8" applyFont="1" applyFill="1" applyBorder="1" applyAlignment="1">
      <alignment horizontal="center" vertical="center" wrapText="1"/>
    </xf>
    <xf numFmtId="0" fontId="35" fillId="20" borderId="13" xfId="8" applyFont="1" applyFill="1" applyBorder="1" applyAlignment="1">
      <alignment horizontal="center" vertical="center"/>
    </xf>
    <xf numFmtId="0" fontId="35" fillId="20" borderId="146" xfId="8" applyFont="1" applyFill="1" applyBorder="1" applyAlignment="1">
      <alignment horizontal="center" vertical="center"/>
    </xf>
    <xf numFmtId="0" fontId="34" fillId="20" borderId="13" xfId="8" applyFont="1" applyFill="1" applyBorder="1" applyAlignment="1">
      <alignment horizontal="center" vertical="center"/>
    </xf>
    <xf numFmtId="0" fontId="34" fillId="20" borderId="146" xfId="8" applyFont="1" applyFill="1" applyBorder="1" applyAlignment="1">
      <alignment horizontal="center" vertical="center"/>
    </xf>
    <xf numFmtId="0" fontId="34" fillId="0" borderId="73" xfId="8" applyFont="1" applyBorder="1" applyAlignment="1">
      <alignment horizontal="center" vertical="center"/>
    </xf>
    <xf numFmtId="0" fontId="34" fillId="0" borderId="24" xfId="8" applyFont="1" applyBorder="1" applyAlignment="1">
      <alignment horizontal="center" vertical="center"/>
    </xf>
    <xf numFmtId="0" fontId="34" fillId="0" borderId="22" xfId="8" applyFont="1" applyBorder="1" applyAlignment="1">
      <alignment horizontal="center" vertical="center"/>
    </xf>
    <xf numFmtId="0" fontId="34" fillId="0" borderId="199" xfId="8" applyFont="1" applyFill="1" applyBorder="1" applyAlignment="1">
      <alignment horizontal="center" vertical="center"/>
    </xf>
    <xf numFmtId="0" fontId="34" fillId="0" borderId="198" xfId="8" applyFont="1" applyFill="1" applyBorder="1" applyAlignment="1">
      <alignment horizontal="center" vertical="center"/>
    </xf>
    <xf numFmtId="0" fontId="34" fillId="0" borderId="199" xfId="8" applyFont="1" applyBorder="1" applyAlignment="1">
      <alignment horizontal="center" vertical="center"/>
    </xf>
    <xf numFmtId="0" fontId="47" fillId="18" borderId="9" xfId="8" applyFont="1" applyFill="1" applyBorder="1" applyAlignment="1">
      <alignment horizontal="center" vertical="center" wrapText="1"/>
    </xf>
    <xf numFmtId="0" fontId="47" fillId="18" borderId="9" xfId="8" applyFont="1" applyFill="1" applyBorder="1" applyAlignment="1">
      <alignment horizontal="center" vertical="center"/>
    </xf>
    <xf numFmtId="0" fontId="47" fillId="18" borderId="127" xfId="8" applyFont="1" applyFill="1" applyBorder="1" applyAlignment="1">
      <alignment horizontal="center" vertical="center"/>
    </xf>
    <xf numFmtId="0" fontId="34" fillId="18" borderId="9" xfId="8" applyFont="1" applyFill="1" applyBorder="1" applyAlignment="1">
      <alignment horizontal="center" vertical="center"/>
    </xf>
    <xf numFmtId="0" fontId="34" fillId="18" borderId="127" xfId="8" applyFont="1" applyFill="1" applyBorder="1" applyAlignment="1">
      <alignment horizontal="center" vertical="center"/>
    </xf>
    <xf numFmtId="0" fontId="35" fillId="28" borderId="9" xfId="8" applyFont="1" applyFill="1" applyBorder="1" applyAlignment="1">
      <alignment horizontal="center" vertical="center" wrapText="1"/>
    </xf>
    <xf numFmtId="0" fontId="35" fillId="28" borderId="9" xfId="8" applyFont="1" applyFill="1" applyBorder="1" applyAlignment="1">
      <alignment horizontal="center" vertical="center"/>
    </xf>
    <xf numFmtId="0" fontId="35" fillId="28" borderId="127" xfId="8" applyFont="1" applyFill="1" applyBorder="1" applyAlignment="1">
      <alignment horizontal="center" vertical="center"/>
    </xf>
    <xf numFmtId="0" fontId="34" fillId="28" borderId="9" xfId="8" applyFont="1" applyFill="1" applyBorder="1" applyAlignment="1">
      <alignment horizontal="center" vertical="center"/>
    </xf>
    <xf numFmtId="0" fontId="34" fillId="28" borderId="127" xfId="8" applyFont="1" applyFill="1" applyBorder="1" applyAlignment="1">
      <alignment horizontal="center" vertical="center"/>
    </xf>
    <xf numFmtId="0" fontId="72" fillId="0" borderId="71" xfId="8" applyFont="1" applyBorder="1" applyAlignment="1">
      <alignment horizontal="center" vertical="center" shrinkToFit="1"/>
    </xf>
    <xf numFmtId="0" fontId="72" fillId="0" borderId="70" xfId="8" applyFont="1" applyBorder="1" applyAlignment="1">
      <alignment horizontal="center" vertical="center" shrinkToFit="1"/>
    </xf>
    <xf numFmtId="0" fontId="72" fillId="0" borderId="49" xfId="8" applyFont="1" applyBorder="1" applyAlignment="1">
      <alignment horizontal="center" vertical="center" shrinkToFit="1"/>
    </xf>
    <xf numFmtId="0" fontId="70" fillId="0" borderId="39" xfId="8" applyFont="1" applyBorder="1" applyAlignment="1">
      <alignment horizontal="center" vertical="center" wrapText="1"/>
    </xf>
    <xf numFmtId="0" fontId="70" fillId="0" borderId="38" xfId="8" applyFont="1" applyBorder="1" applyAlignment="1">
      <alignment horizontal="center" vertical="center" wrapText="1"/>
    </xf>
    <xf numFmtId="0" fontId="70" fillId="0" borderId="37" xfId="8" applyFont="1" applyBorder="1" applyAlignment="1">
      <alignment horizontal="center" vertical="center" wrapText="1"/>
    </xf>
    <xf numFmtId="0" fontId="70" fillId="0" borderId="26" xfId="8" applyFont="1" applyBorder="1" applyAlignment="1">
      <alignment horizontal="center" vertical="center" wrapText="1"/>
    </xf>
    <xf numFmtId="0" fontId="70" fillId="0" borderId="19" xfId="8" applyFont="1" applyBorder="1" applyAlignment="1">
      <alignment horizontal="center" vertical="center" wrapText="1"/>
    </xf>
    <xf numFmtId="0" fontId="70" fillId="0" borderId="18" xfId="8" applyFont="1" applyBorder="1" applyAlignment="1">
      <alignment horizontal="center" vertical="center" wrapText="1"/>
    </xf>
    <xf numFmtId="0" fontId="35" fillId="16" borderId="21" xfId="8" applyFont="1" applyFill="1" applyBorder="1" applyAlignment="1">
      <alignment horizontal="center" vertical="center"/>
    </xf>
    <xf numFmtId="0" fontId="35" fillId="16" borderId="147" xfId="8" applyFont="1" applyFill="1" applyBorder="1" applyAlignment="1">
      <alignment horizontal="center" vertical="center"/>
    </xf>
    <xf numFmtId="0" fontId="34" fillId="16" borderId="21" xfId="8" applyFont="1" applyFill="1" applyBorder="1" applyAlignment="1">
      <alignment horizontal="center" vertical="center"/>
    </xf>
    <xf numFmtId="0" fontId="34" fillId="16" borderId="147" xfId="8" applyFont="1" applyFill="1" applyBorder="1" applyAlignment="1">
      <alignment horizontal="center" vertical="center"/>
    </xf>
    <xf numFmtId="0" fontId="34" fillId="16" borderId="40" xfId="8" applyFont="1" applyFill="1" applyBorder="1" applyAlignment="1">
      <alignment horizontal="center" vertical="center"/>
    </xf>
    <xf numFmtId="0" fontId="34" fillId="0" borderId="23" xfId="8" applyFont="1" applyBorder="1" applyAlignment="1">
      <alignment horizontal="center" vertical="center"/>
    </xf>
    <xf numFmtId="0" fontId="34" fillId="0" borderId="72" xfId="8" applyFont="1" applyBorder="1" applyAlignment="1">
      <alignment horizontal="center" vertical="center"/>
    </xf>
    <xf numFmtId="0" fontId="34" fillId="0" borderId="73" xfId="8" applyFont="1" applyFill="1" applyBorder="1" applyAlignment="1">
      <alignment horizontal="center" vertical="center"/>
    </xf>
    <xf numFmtId="0" fontId="34" fillId="0" borderId="24" xfId="8" applyFont="1" applyFill="1" applyBorder="1" applyAlignment="1">
      <alignment horizontal="center" vertical="center"/>
    </xf>
    <xf numFmtId="0" fontId="34" fillId="0" borderId="22" xfId="8" applyFont="1" applyFill="1" applyBorder="1" applyAlignment="1">
      <alignment horizontal="center" vertical="center"/>
    </xf>
    <xf numFmtId="0" fontId="34" fillId="0" borderId="23" xfId="8" applyFont="1" applyFill="1" applyBorder="1" applyAlignment="1">
      <alignment horizontal="center" vertical="center"/>
    </xf>
    <xf numFmtId="0" fontId="34" fillId="0" borderId="72" xfId="8" applyFont="1" applyFill="1" applyBorder="1" applyAlignment="1">
      <alignment horizontal="center" vertical="center"/>
    </xf>
    <xf numFmtId="0" fontId="34" fillId="0" borderId="243" xfId="8" applyFont="1" applyFill="1" applyBorder="1" applyAlignment="1">
      <alignment horizontal="center" vertical="center"/>
    </xf>
    <xf numFmtId="0" fontId="34" fillId="0" borderId="244" xfId="8" applyFont="1" applyFill="1" applyBorder="1" applyAlignment="1">
      <alignment horizontal="center" vertical="center"/>
    </xf>
    <xf numFmtId="0" fontId="34" fillId="0" borderId="245" xfId="8" applyFont="1" applyFill="1" applyBorder="1" applyAlignment="1">
      <alignment horizontal="center" vertical="center"/>
    </xf>
    <xf numFmtId="0" fontId="34" fillId="18" borderId="45" xfId="8" applyFont="1" applyFill="1" applyBorder="1" applyAlignment="1">
      <alignment horizontal="center" vertical="center"/>
    </xf>
    <xf numFmtId="0" fontId="47" fillId="0" borderId="13" xfId="8" applyFont="1" applyBorder="1" applyAlignment="1">
      <alignment horizontal="center" vertical="center" wrapText="1"/>
    </xf>
    <xf numFmtId="0" fontId="47" fillId="0" borderId="146" xfId="8" applyFont="1" applyBorder="1" applyAlignment="1">
      <alignment horizontal="center" vertical="center"/>
    </xf>
    <xf numFmtId="0" fontId="47" fillId="0" borderId="21" xfId="8" applyFont="1" applyBorder="1" applyAlignment="1">
      <alignment horizontal="center" vertical="center"/>
    </xf>
    <xf numFmtId="0" fontId="47" fillId="0" borderId="147" xfId="8" applyFont="1" applyBorder="1" applyAlignment="1">
      <alignment horizontal="center" vertical="center"/>
    </xf>
    <xf numFmtId="0" fontId="38" fillId="0" borderId="40" xfId="8" applyFont="1" applyBorder="1" applyAlignment="1">
      <alignment horizontal="center" vertical="center"/>
    </xf>
    <xf numFmtId="0" fontId="38" fillId="0" borderId="22" xfId="8" applyFont="1" applyBorder="1" applyAlignment="1">
      <alignment horizontal="center" vertical="center"/>
    </xf>
    <xf numFmtId="0" fontId="38" fillId="0" borderId="21" xfId="8" applyFont="1" applyBorder="1" applyAlignment="1">
      <alignment horizontal="center" vertical="center"/>
    </xf>
    <xf numFmtId="0" fontId="38" fillId="0" borderId="147" xfId="8" applyFont="1" applyBorder="1" applyAlignment="1">
      <alignment horizontal="center" vertical="center"/>
    </xf>
    <xf numFmtId="0" fontId="38" fillId="0" borderId="40" xfId="8" applyFont="1" applyFill="1" applyBorder="1" applyAlignment="1">
      <alignment horizontal="center" vertical="center"/>
    </xf>
    <xf numFmtId="0" fontId="38" fillId="0" borderId="21" xfId="8" applyFont="1" applyFill="1" applyBorder="1" applyAlignment="1">
      <alignment horizontal="center" vertical="center"/>
    </xf>
    <xf numFmtId="0" fontId="38" fillId="0" borderId="147" xfId="8" applyFont="1" applyFill="1" applyBorder="1" applyAlignment="1">
      <alignment horizontal="center" vertical="center"/>
    </xf>
    <xf numFmtId="0" fontId="35" fillId="0" borderId="131" xfId="8" applyFont="1" applyBorder="1" applyAlignment="1">
      <alignment horizontal="center" vertical="center"/>
    </xf>
    <xf numFmtId="0" fontId="35" fillId="0" borderId="13" xfId="8" applyFont="1" applyBorder="1" applyAlignment="1">
      <alignment horizontal="center" vertical="center"/>
    </xf>
    <xf numFmtId="0" fontId="35" fillId="0" borderId="40" xfId="8" applyFont="1" applyBorder="1" applyAlignment="1">
      <alignment horizontal="center" vertical="center"/>
    </xf>
    <xf numFmtId="0" fontId="35" fillId="0" borderId="21" xfId="8" applyFont="1" applyBorder="1" applyAlignment="1">
      <alignment horizontal="center" vertical="center"/>
    </xf>
    <xf numFmtId="0" fontId="35" fillId="17" borderId="9" xfId="8" applyFont="1" applyFill="1" applyBorder="1" applyAlignment="1">
      <alignment horizontal="center" vertical="center"/>
    </xf>
    <xf numFmtId="0" fontId="35" fillId="17" borderId="127" xfId="8" applyFont="1" applyFill="1" applyBorder="1" applyAlignment="1">
      <alignment horizontal="center" vertical="center"/>
    </xf>
    <xf numFmtId="0" fontId="38" fillId="0" borderId="34" xfId="8" applyFont="1" applyBorder="1" applyAlignment="1">
      <alignment horizontal="center" vertical="center" wrapText="1"/>
    </xf>
    <xf numFmtId="0" fontId="38" fillId="0" borderId="30" xfId="8" applyFont="1" applyBorder="1" applyAlignment="1">
      <alignment horizontal="center" vertical="center" wrapText="1"/>
    </xf>
    <xf numFmtId="0" fontId="38" fillId="0" borderId="33" xfId="8" applyFont="1" applyBorder="1" applyAlignment="1">
      <alignment horizontal="center" vertical="center" wrapText="1"/>
    </xf>
    <xf numFmtId="0" fontId="38" fillId="0" borderId="143" xfId="8" applyFont="1" applyBorder="1" applyAlignment="1">
      <alignment horizontal="center" vertical="center" wrapText="1"/>
    </xf>
    <xf numFmtId="0" fontId="34" fillId="0" borderId="100" xfId="8" applyFont="1" applyBorder="1" applyAlignment="1">
      <alignment horizontal="center" vertical="center"/>
    </xf>
    <xf numFmtId="0" fontId="34" fillId="0" borderId="70" xfId="8" applyFont="1" applyBorder="1" applyAlignment="1">
      <alignment horizontal="center" vertical="center"/>
    </xf>
    <xf numFmtId="0" fontId="34" fillId="0" borderId="49" xfId="8" applyFont="1" applyBorder="1" applyAlignment="1">
      <alignment horizontal="center" vertical="center"/>
    </xf>
    <xf numFmtId="0" fontId="34" fillId="0" borderId="243" xfId="8" applyFont="1" applyBorder="1" applyAlignment="1">
      <alignment horizontal="center" vertical="center"/>
    </xf>
    <xf numFmtId="0" fontId="34" fillId="0" borderId="244" xfId="8" applyFont="1" applyBorder="1" applyAlignment="1">
      <alignment horizontal="center" vertical="center"/>
    </xf>
    <xf numFmtId="0" fontId="34" fillId="0" borderId="246" xfId="8" applyFont="1" applyBorder="1" applyAlignment="1">
      <alignment horizontal="center" vertical="center"/>
    </xf>
    <xf numFmtId="0" fontId="34" fillId="0" borderId="247" xfId="8" applyFont="1" applyBorder="1" applyAlignment="1">
      <alignment horizontal="center" vertical="center"/>
    </xf>
    <xf numFmtId="0" fontId="34" fillId="0" borderId="245" xfId="8" applyFont="1" applyBorder="1" applyAlignment="1">
      <alignment horizontal="center" vertical="center"/>
    </xf>
    <xf numFmtId="0" fontId="34" fillId="0" borderId="148" xfId="8" applyNumberFormat="1" applyFont="1" applyBorder="1" applyAlignment="1">
      <alignment horizontal="center" vertical="center" wrapText="1"/>
    </xf>
    <xf numFmtId="0" fontId="34" fillId="0" borderId="100" xfId="8" applyNumberFormat="1" applyFont="1" applyBorder="1" applyAlignment="1">
      <alignment horizontal="center" vertical="center" wrapText="1"/>
    </xf>
    <xf numFmtId="0" fontId="42" fillId="0" borderId="144" xfId="8" applyFont="1" applyBorder="1" applyAlignment="1">
      <alignment horizontal="center" vertical="center" wrapText="1"/>
    </xf>
    <xf numFmtId="0" fontId="42" fillId="0" borderId="148" xfId="8" applyFont="1" applyBorder="1" applyAlignment="1">
      <alignment horizontal="center" vertical="center" wrapText="1"/>
    </xf>
    <xf numFmtId="0" fontId="42" fillId="0" borderId="100" xfId="8" applyFont="1" applyBorder="1" applyAlignment="1">
      <alignment horizontal="center" vertical="center" wrapText="1"/>
    </xf>
    <xf numFmtId="0" fontId="70" fillId="0" borderId="71" xfId="8" applyFont="1" applyBorder="1" applyAlignment="1">
      <alignment horizontal="center" vertical="center" wrapText="1"/>
    </xf>
    <xf numFmtId="0" fontId="70" fillId="0" borderId="70" xfId="8" applyFont="1" applyBorder="1" applyAlignment="1">
      <alignment horizontal="center" vertical="center" wrapText="1"/>
    </xf>
    <xf numFmtId="0" fontId="34" fillId="0" borderId="71" xfId="8" applyFont="1" applyBorder="1" applyAlignment="1">
      <alignment horizontal="center" vertical="center"/>
    </xf>
    <xf numFmtId="0" fontId="34" fillId="0" borderId="10" xfId="8" applyFont="1" applyBorder="1" applyAlignment="1">
      <alignment horizontal="center" vertical="center"/>
    </xf>
    <xf numFmtId="0" fontId="35" fillId="16" borderId="15" xfId="8" applyFont="1" applyFill="1" applyBorder="1" applyAlignment="1">
      <alignment horizontal="center" vertical="center" shrinkToFit="1"/>
    </xf>
    <xf numFmtId="0" fontId="35" fillId="16" borderId="8" xfId="8" applyFont="1" applyFill="1" applyBorder="1" applyAlignment="1">
      <alignment horizontal="center" vertical="center" shrinkToFit="1"/>
    </xf>
    <xf numFmtId="0" fontId="34" fillId="0" borderId="316" xfId="8" applyFont="1" applyBorder="1" applyAlignment="1">
      <alignment horizontal="center" vertical="center"/>
    </xf>
    <xf numFmtId="0" fontId="34" fillId="0" borderId="317" xfId="8" applyFont="1" applyBorder="1" applyAlignment="1">
      <alignment horizontal="center" vertical="center"/>
    </xf>
    <xf numFmtId="0" fontId="34" fillId="0" borderId="318" xfId="8" applyFont="1" applyBorder="1" applyAlignment="1">
      <alignment horizontal="center" vertical="center"/>
    </xf>
    <xf numFmtId="0" fontId="34" fillId="0" borderId="319" xfId="8" applyFont="1" applyBorder="1" applyAlignment="1">
      <alignment horizontal="center" vertical="center"/>
    </xf>
    <xf numFmtId="0" fontId="34" fillId="0" borderId="320" xfId="8" applyFont="1" applyBorder="1" applyAlignment="1">
      <alignment horizontal="center" vertical="center"/>
    </xf>
    <xf numFmtId="0" fontId="35" fillId="17" borderId="8" xfId="8" applyFont="1" applyFill="1" applyBorder="1" applyAlignment="1">
      <alignment horizontal="center" vertical="center" shrinkToFit="1"/>
    </xf>
    <xf numFmtId="0" fontId="35" fillId="17" borderId="7" xfId="8" applyFont="1" applyFill="1" applyBorder="1" applyAlignment="1">
      <alignment horizontal="center" vertical="center" shrinkToFit="1"/>
    </xf>
    <xf numFmtId="0" fontId="35" fillId="16" borderId="9" xfId="8" applyFont="1" applyFill="1" applyBorder="1" applyAlignment="1">
      <alignment horizontal="center" vertical="center" shrinkToFit="1"/>
    </xf>
    <xf numFmtId="0" fontId="35" fillId="16" borderId="12" xfId="8" applyFont="1" applyFill="1" applyBorder="1" applyAlignment="1">
      <alignment horizontal="center" vertical="center" shrinkToFit="1"/>
    </xf>
    <xf numFmtId="0" fontId="42" fillId="9" borderId="34" xfId="8" applyFont="1" applyFill="1" applyBorder="1" applyAlignment="1">
      <alignment horizontal="center" vertical="center" wrapText="1"/>
    </xf>
    <xf numFmtId="0" fontId="42" fillId="9" borderId="33" xfId="8" applyFont="1" applyFill="1" applyBorder="1" applyAlignment="1">
      <alignment horizontal="center" vertical="center" wrapText="1"/>
    </xf>
    <xf numFmtId="0" fontId="42" fillId="9" borderId="143" xfId="8" applyFont="1" applyFill="1" applyBorder="1" applyAlignment="1">
      <alignment horizontal="center" vertical="center" wrapText="1"/>
    </xf>
    <xf numFmtId="0" fontId="34" fillId="0" borderId="328" xfId="8" applyFont="1" applyFill="1" applyBorder="1" applyAlignment="1">
      <alignment horizontal="center" vertical="center" wrapText="1"/>
    </xf>
    <xf numFmtId="0" fontId="34" fillId="0" borderId="148" xfId="8" applyFont="1" applyFill="1" applyBorder="1" applyAlignment="1">
      <alignment horizontal="center" vertical="center" wrapText="1"/>
    </xf>
    <xf numFmtId="0" fontId="34" fillId="0" borderId="223" xfId="8" applyFont="1" applyFill="1" applyBorder="1" applyAlignment="1">
      <alignment horizontal="center" vertical="center" wrapText="1"/>
    </xf>
    <xf numFmtId="0" fontId="34" fillId="0" borderId="328" xfId="8" applyFont="1" applyBorder="1" applyAlignment="1">
      <alignment horizontal="center" vertical="center"/>
    </xf>
    <xf numFmtId="0" fontId="34" fillId="0" borderId="223" xfId="8" applyFont="1" applyBorder="1" applyAlignment="1">
      <alignment horizontal="center" vertical="center"/>
    </xf>
    <xf numFmtId="0" fontId="34" fillId="0" borderId="37" xfId="8" applyFont="1" applyBorder="1" applyAlignment="1">
      <alignment horizontal="center" vertical="center" wrapText="1"/>
    </xf>
    <xf numFmtId="0" fontId="35" fillId="18" borderId="9" xfId="8" applyFont="1" applyFill="1" applyBorder="1" applyAlignment="1">
      <alignment horizontal="center" vertical="center" shrinkToFit="1"/>
    </xf>
    <xf numFmtId="0" fontId="35" fillId="18" borderId="12" xfId="8" applyFont="1" applyFill="1" applyBorder="1" applyAlignment="1">
      <alignment horizontal="center" vertical="center" shrinkToFit="1"/>
    </xf>
    <xf numFmtId="0" fontId="35" fillId="18" borderId="43" xfId="8" applyFont="1" applyFill="1" applyBorder="1" applyAlignment="1">
      <alignment horizontal="center" vertical="center" shrinkToFit="1"/>
    </xf>
    <xf numFmtId="183" fontId="34" fillId="0" borderId="100" xfId="8" applyNumberFormat="1" applyFont="1" applyBorder="1" applyAlignment="1">
      <alignment horizontal="center" vertical="center"/>
    </xf>
    <xf numFmtId="183" fontId="34" fillId="0" borderId="70" xfId="8" applyNumberFormat="1" applyFont="1" applyBorder="1" applyAlignment="1">
      <alignment horizontal="center" vertical="center"/>
    </xf>
    <xf numFmtId="183" fontId="34" fillId="0" borderId="49" xfId="8" applyNumberFormat="1" applyFont="1" applyBorder="1" applyAlignment="1">
      <alignment horizontal="center" vertical="center"/>
    </xf>
    <xf numFmtId="0" fontId="34" fillId="0" borderId="133" xfId="8" applyFont="1" applyBorder="1" applyAlignment="1">
      <alignment horizontal="center" vertical="center"/>
    </xf>
    <xf numFmtId="0" fontId="34" fillId="0" borderId="118" xfId="8" applyFont="1" applyBorder="1" applyAlignment="1">
      <alignment horizontal="center" vertical="center"/>
    </xf>
    <xf numFmtId="0" fontId="34" fillId="0" borderId="132" xfId="8" applyFont="1" applyBorder="1" applyAlignment="1">
      <alignment horizontal="center" vertical="center"/>
    </xf>
    <xf numFmtId="0" fontId="49" fillId="15" borderId="276" xfId="8" applyFont="1" applyFill="1" applyBorder="1" applyAlignment="1">
      <alignment horizontal="center" vertical="center" wrapText="1"/>
    </xf>
    <xf numFmtId="0" fontId="49" fillId="15" borderId="275" xfId="8" applyFont="1" applyFill="1" applyBorder="1" applyAlignment="1">
      <alignment horizontal="center" vertical="center" wrapText="1"/>
    </xf>
    <xf numFmtId="0" fontId="49" fillId="15" borderId="278" xfId="8" applyFont="1" applyFill="1" applyBorder="1" applyAlignment="1">
      <alignment horizontal="center" vertical="center" wrapText="1"/>
    </xf>
    <xf numFmtId="0" fontId="49" fillId="15" borderId="277" xfId="8" applyFont="1" applyFill="1" applyBorder="1" applyAlignment="1">
      <alignment horizontal="center" vertical="center" wrapText="1"/>
    </xf>
    <xf numFmtId="0" fontId="36" fillId="0" borderId="8" xfId="8" applyFont="1" applyFill="1" applyBorder="1" applyAlignment="1">
      <alignment horizontal="center" vertical="center" wrapText="1"/>
    </xf>
    <xf numFmtId="0" fontId="36" fillId="0" borderId="7" xfId="8" applyFont="1" applyFill="1" applyBorder="1" applyAlignment="1">
      <alignment horizontal="center" vertical="center" wrapText="1"/>
    </xf>
    <xf numFmtId="0" fontId="36" fillId="0" borderId="6" xfId="8" applyFont="1" applyFill="1" applyBorder="1" applyAlignment="1">
      <alignment horizontal="center" vertical="center" wrapText="1"/>
    </xf>
    <xf numFmtId="0" fontId="34" fillId="15" borderId="5" xfId="8" applyFont="1" applyFill="1" applyBorder="1" applyAlignment="1">
      <alignment horizontal="center" vertical="center"/>
    </xf>
    <xf numFmtId="0" fontId="34" fillId="15" borderId="0" xfId="8" applyFont="1" applyFill="1" applyBorder="1" applyAlignment="1">
      <alignment horizontal="center" vertical="center"/>
    </xf>
    <xf numFmtId="0" fontId="34" fillId="15" borderId="4" xfId="8" applyFont="1" applyFill="1" applyBorder="1" applyAlignment="1">
      <alignment horizontal="center" vertical="center"/>
    </xf>
    <xf numFmtId="0" fontId="34" fillId="15" borderId="3" xfId="8" applyFont="1" applyFill="1" applyBorder="1" applyAlignment="1">
      <alignment horizontal="center" vertical="center"/>
    </xf>
    <xf numFmtId="0" fontId="34" fillId="15" borderId="2" xfId="8" applyFont="1" applyFill="1" applyBorder="1" applyAlignment="1">
      <alignment horizontal="center" vertical="center"/>
    </xf>
    <xf numFmtId="0" fontId="34" fillId="15" borderId="1" xfId="8" applyFont="1" applyFill="1" applyBorder="1" applyAlignment="1">
      <alignment horizontal="center" vertical="center"/>
    </xf>
    <xf numFmtId="0" fontId="34" fillId="15" borderId="9" xfId="8" applyFont="1" applyFill="1" applyBorder="1" applyAlignment="1">
      <alignment horizontal="center" vertical="center"/>
    </xf>
    <xf numFmtId="0" fontId="36" fillId="15" borderId="9" xfId="8" applyFont="1" applyFill="1" applyBorder="1" applyAlignment="1">
      <alignment horizontal="center" vertical="center"/>
    </xf>
    <xf numFmtId="0" fontId="36" fillId="26" borderId="9" xfId="8" applyFont="1" applyFill="1" applyBorder="1" applyAlignment="1">
      <alignment horizontal="center" vertical="center"/>
    </xf>
    <xf numFmtId="0" fontId="36" fillId="0" borderId="9" xfId="8" applyFont="1" applyBorder="1" applyAlignment="1">
      <alignment horizontal="center" vertical="center"/>
    </xf>
    <xf numFmtId="0" fontId="38" fillId="0" borderId="9" xfId="8" applyFont="1" applyBorder="1" applyAlignment="1">
      <alignment horizontal="center" vertical="center"/>
    </xf>
    <xf numFmtId="0" fontId="38" fillId="0" borderId="13" xfId="8" applyFont="1" applyBorder="1" applyAlignment="1">
      <alignment horizontal="center" vertical="center"/>
    </xf>
    <xf numFmtId="0" fontId="41" fillId="0" borderId="0" xfId="8" applyFont="1" applyAlignment="1">
      <alignment horizontal="center" vertical="center" wrapText="1"/>
    </xf>
    <xf numFmtId="0" fontId="34" fillId="15" borderId="12" xfId="8" applyFont="1" applyFill="1" applyBorder="1" applyAlignment="1">
      <alignment horizontal="left" vertical="center" wrapText="1"/>
    </xf>
    <xf numFmtId="0" fontId="34" fillId="15" borderId="11" xfId="8" applyFont="1" applyFill="1" applyBorder="1" applyAlignment="1">
      <alignment horizontal="left" vertical="center" wrapText="1"/>
    </xf>
    <xf numFmtId="0" fontId="34" fillId="15" borderId="10" xfId="8" applyFont="1" applyFill="1" applyBorder="1" applyAlignment="1">
      <alignment horizontal="left" vertical="center" wrapText="1"/>
    </xf>
    <xf numFmtId="0" fontId="42" fillId="0" borderId="264" xfId="8" applyFont="1" applyBorder="1" applyAlignment="1">
      <alignment horizontal="center" vertical="center" wrapText="1"/>
    </xf>
    <xf numFmtId="0" fontId="99" fillId="0" borderId="148" xfId="8" applyNumberFormat="1" applyFont="1" applyBorder="1" applyAlignment="1">
      <alignment horizontal="center" vertical="center" wrapText="1"/>
    </xf>
    <xf numFmtId="0" fontId="99" fillId="0" borderId="100" xfId="8" applyNumberFormat="1" applyFont="1" applyBorder="1" applyAlignment="1">
      <alignment horizontal="center" vertical="center" wrapText="1"/>
    </xf>
    <xf numFmtId="56" fontId="99" fillId="0" borderId="100" xfId="8" applyNumberFormat="1" applyFont="1" applyBorder="1" applyAlignment="1">
      <alignment horizontal="center" vertical="center"/>
    </xf>
    <xf numFmtId="0" fontId="99" fillId="0" borderId="70" xfId="8" applyFont="1" applyBorder="1" applyAlignment="1">
      <alignment horizontal="center" vertical="center"/>
    </xf>
    <xf numFmtId="0" fontId="34" fillId="0" borderId="41" xfId="8" applyFont="1" applyBorder="1" applyAlignment="1">
      <alignment horizontal="center" vertical="center" wrapText="1"/>
    </xf>
    <xf numFmtId="0" fontId="34" fillId="0" borderId="250" xfId="8" applyFont="1" applyBorder="1" applyAlignment="1">
      <alignment horizontal="center" vertical="center" wrapText="1"/>
    </xf>
    <xf numFmtId="0" fontId="70" fillId="0" borderId="38" xfId="8" applyFont="1" applyBorder="1" applyAlignment="1">
      <alignment horizontal="center" vertical="center"/>
    </xf>
    <xf numFmtId="0" fontId="70" fillId="0" borderId="66" xfId="8" applyFont="1" applyBorder="1" applyAlignment="1">
      <alignment horizontal="center" vertical="center"/>
    </xf>
    <xf numFmtId="0" fontId="70" fillId="0" borderId="65" xfId="8" applyFont="1" applyBorder="1" applyAlignment="1">
      <alignment horizontal="center" vertical="center"/>
    </xf>
    <xf numFmtId="0" fontId="70" fillId="0" borderId="37" xfId="8" applyFont="1" applyBorder="1" applyAlignment="1">
      <alignment horizontal="center" vertical="center"/>
    </xf>
    <xf numFmtId="56" fontId="99" fillId="0" borderId="70" xfId="8" applyNumberFormat="1" applyFont="1" applyBorder="1" applyAlignment="1">
      <alignment horizontal="center" vertical="center"/>
    </xf>
    <xf numFmtId="0" fontId="99" fillId="0" borderId="49" xfId="8" applyFont="1" applyBorder="1" applyAlignment="1">
      <alignment horizontal="center" vertical="center"/>
    </xf>
    <xf numFmtId="0" fontId="98" fillId="0" borderId="148" xfId="8" applyNumberFormat="1" applyFont="1" applyBorder="1" applyAlignment="1">
      <alignment horizontal="center" vertical="center" wrapText="1"/>
    </xf>
    <xf numFmtId="0" fontId="101" fillId="0" borderId="148" xfId="8" applyNumberFormat="1" applyFont="1" applyBorder="1" applyAlignment="1">
      <alignment horizontal="center" vertical="center" wrapText="1"/>
    </xf>
    <xf numFmtId="0" fontId="101" fillId="0" borderId="100" xfId="8" applyNumberFormat="1" applyFont="1" applyBorder="1" applyAlignment="1">
      <alignment horizontal="center" vertical="center" wrapText="1"/>
    </xf>
    <xf numFmtId="0" fontId="98" fillId="0" borderId="100" xfId="8" applyFont="1" applyBorder="1" applyAlignment="1">
      <alignment horizontal="center" vertical="center"/>
    </xf>
    <xf numFmtId="0" fontId="98" fillId="0" borderId="70" xfId="8" applyFont="1" applyBorder="1" applyAlignment="1">
      <alignment horizontal="center" vertical="center"/>
    </xf>
    <xf numFmtId="0" fontId="98" fillId="0" borderId="49" xfId="8" applyFont="1" applyBorder="1" applyAlignment="1">
      <alignment horizontal="center" vertical="center"/>
    </xf>
    <xf numFmtId="0" fontId="34" fillId="0" borderId="263" xfId="8" applyFont="1" applyBorder="1" applyAlignment="1">
      <alignment horizontal="center" vertical="center"/>
    </xf>
    <xf numFmtId="0" fontId="34" fillId="0" borderId="260" xfId="8" applyFont="1" applyBorder="1" applyAlignment="1">
      <alignment horizontal="center" vertical="center"/>
    </xf>
    <xf numFmtId="0" fontId="42" fillId="9" borderId="266" xfId="8" applyFont="1" applyFill="1" applyBorder="1" applyAlignment="1">
      <alignment horizontal="center" vertical="center" wrapText="1"/>
    </xf>
    <xf numFmtId="0" fontId="34" fillId="0" borderId="280" xfId="8" applyFont="1" applyBorder="1" applyAlignment="1">
      <alignment horizontal="center" vertical="center"/>
    </xf>
    <xf numFmtId="0" fontId="36" fillId="0" borderId="257" xfId="8" applyFont="1" applyBorder="1" applyAlignment="1">
      <alignment horizontal="left" vertical="center"/>
    </xf>
    <xf numFmtId="0" fontId="34" fillId="0" borderId="48" xfId="8" applyFont="1" applyFill="1" applyBorder="1" applyAlignment="1">
      <alignment horizontal="center" vertical="center" wrapText="1"/>
    </xf>
    <xf numFmtId="0" fontId="34" fillId="0" borderId="11" xfId="8" applyFont="1" applyFill="1" applyBorder="1" applyAlignment="1">
      <alignment horizontal="center" vertical="center" wrapText="1"/>
    </xf>
    <xf numFmtId="0" fontId="36" fillId="0" borderId="257" xfId="8" applyFont="1" applyBorder="1" applyAlignment="1">
      <alignment horizontal="left" vertical="center" wrapText="1"/>
    </xf>
    <xf numFmtId="0" fontId="35" fillId="19" borderId="8" xfId="8" applyFont="1" applyFill="1" applyBorder="1" applyAlignment="1">
      <alignment horizontal="center" vertical="center" wrapText="1" shrinkToFit="1"/>
    </xf>
    <xf numFmtId="0" fontId="35" fillId="19" borderId="7" xfId="8" applyFont="1" applyFill="1" applyBorder="1" applyAlignment="1">
      <alignment horizontal="center" vertical="center" wrapText="1" shrinkToFit="1"/>
    </xf>
    <xf numFmtId="0" fontId="70" fillId="0" borderId="7" xfId="8" applyFont="1" applyBorder="1" applyAlignment="1">
      <alignment horizontal="center" vertical="center"/>
    </xf>
    <xf numFmtId="0" fontId="70" fillId="0" borderId="6" xfId="8" applyFont="1" applyBorder="1" applyAlignment="1">
      <alignment horizontal="center" vertical="center"/>
    </xf>
    <xf numFmtId="0" fontId="70" fillId="0" borderId="8" xfId="8" applyFont="1" applyBorder="1" applyAlignment="1">
      <alignment horizontal="center" vertical="center"/>
    </xf>
    <xf numFmtId="0" fontId="70" fillId="0" borderId="43" xfId="8" applyFont="1" applyBorder="1" applyAlignment="1">
      <alignment horizontal="center" vertical="center"/>
    </xf>
    <xf numFmtId="0" fontId="36" fillId="0" borderId="282" xfId="8" applyFont="1" applyBorder="1" applyAlignment="1">
      <alignment horizontal="left" vertical="center" wrapText="1"/>
    </xf>
    <xf numFmtId="0" fontId="91" fillId="0" borderId="263" xfId="8" applyFont="1" applyFill="1" applyBorder="1" applyAlignment="1">
      <alignment horizontal="left" vertical="center" wrapText="1"/>
    </xf>
    <xf numFmtId="0" fontId="91" fillId="0" borderId="61" xfId="8" applyFont="1" applyFill="1" applyBorder="1" applyAlignment="1">
      <alignment horizontal="left" vertical="center" wrapText="1"/>
    </xf>
    <xf numFmtId="0" fontId="102" fillId="0" borderId="45" xfId="8" applyFont="1" applyBorder="1" applyAlignment="1">
      <alignment horizontal="center" vertical="center"/>
    </xf>
    <xf numFmtId="0" fontId="102" fillId="0" borderId="9" xfId="8" applyFont="1" applyBorder="1" applyAlignment="1">
      <alignment horizontal="center" vertical="center"/>
    </xf>
    <xf numFmtId="0" fontId="102" fillId="0" borderId="127" xfId="8" applyFont="1" applyBorder="1" applyAlignment="1">
      <alignment horizontal="center" vertical="center"/>
    </xf>
    <xf numFmtId="0" fontId="99" fillId="0" borderId="42" xfId="8" applyFont="1" applyBorder="1" applyAlignment="1">
      <alignment horizontal="center" vertical="center"/>
    </xf>
    <xf numFmtId="0" fontId="99" fillId="0" borderId="15" xfId="8" applyFont="1" applyBorder="1" applyAlignment="1">
      <alignment horizontal="center" vertical="center"/>
    </xf>
    <xf numFmtId="0" fontId="98" fillId="0" borderId="7" xfId="8" applyFont="1" applyBorder="1" applyAlignment="1">
      <alignment horizontal="center" vertical="center"/>
    </xf>
    <xf numFmtId="0" fontId="98" fillId="0" borderId="6" xfId="8" applyFont="1" applyBorder="1" applyAlignment="1">
      <alignment horizontal="center" vertical="center"/>
    </xf>
    <xf numFmtId="0" fontId="98" fillId="0" borderId="8" xfId="8" applyFont="1" applyBorder="1" applyAlignment="1">
      <alignment horizontal="center" vertical="center"/>
    </xf>
    <xf numFmtId="0" fontId="98" fillId="0" borderId="43" xfId="8" applyFont="1" applyBorder="1" applyAlignment="1">
      <alignment horizontal="center" vertical="center"/>
    </xf>
    <xf numFmtId="0" fontId="98" fillId="0" borderId="42" xfId="8" applyFont="1" applyBorder="1" applyAlignment="1">
      <alignment horizontal="center" vertical="center"/>
    </xf>
    <xf numFmtId="0" fontId="98" fillId="0" borderId="15" xfId="8" applyFont="1" applyBorder="1" applyAlignment="1">
      <alignment horizontal="center" vertical="center"/>
    </xf>
    <xf numFmtId="0" fontId="96" fillId="0" borderId="45" xfId="8" applyFont="1" applyBorder="1" applyAlignment="1">
      <alignment horizontal="center" vertical="center"/>
    </xf>
    <xf numFmtId="0" fontId="96" fillId="0" borderId="9" xfId="8" applyFont="1" applyBorder="1" applyAlignment="1">
      <alignment horizontal="center" vertical="center"/>
    </xf>
    <xf numFmtId="0" fontId="96" fillId="0" borderId="127" xfId="8" applyFont="1" applyBorder="1" applyAlignment="1">
      <alignment horizontal="center" vertical="center"/>
    </xf>
    <xf numFmtId="0" fontId="103" fillId="0" borderId="7" xfId="8" applyFont="1" applyBorder="1" applyAlignment="1">
      <alignment horizontal="center" vertical="center"/>
    </xf>
    <xf numFmtId="0" fontId="103" fillId="0" borderId="6" xfId="8" applyFont="1" applyBorder="1" applyAlignment="1">
      <alignment horizontal="center" vertical="center"/>
    </xf>
    <xf numFmtId="0" fontId="103" fillId="0" borderId="8" xfId="8" applyFont="1" applyBorder="1" applyAlignment="1">
      <alignment horizontal="center" vertical="center"/>
    </xf>
    <xf numFmtId="0" fontId="103" fillId="0" borderId="43" xfId="8" applyFont="1" applyBorder="1" applyAlignment="1">
      <alignment horizontal="center" vertical="center"/>
    </xf>
    <xf numFmtId="0" fontId="35" fillId="0" borderId="61" xfId="8" applyFont="1" applyFill="1" applyBorder="1" applyAlignment="1">
      <alignment horizontal="left" vertical="top" wrapText="1"/>
    </xf>
    <xf numFmtId="0" fontId="35" fillId="0" borderId="58" xfId="8" applyFont="1" applyFill="1" applyBorder="1" applyAlignment="1">
      <alignment horizontal="left" vertical="top" wrapText="1"/>
    </xf>
    <xf numFmtId="0" fontId="103" fillId="0" borderId="7" xfId="8" applyFont="1" applyFill="1" applyBorder="1" applyAlignment="1">
      <alignment horizontal="center" vertical="center"/>
    </xf>
    <xf numFmtId="0" fontId="103" fillId="0" borderId="6" xfId="8" applyFont="1" applyFill="1" applyBorder="1" applyAlignment="1">
      <alignment horizontal="center" vertical="center"/>
    </xf>
    <xf numFmtId="0" fontId="96" fillId="0" borderId="10" xfId="8" applyFont="1" applyBorder="1" applyAlignment="1">
      <alignment horizontal="center" vertical="center"/>
    </xf>
    <xf numFmtId="0" fontId="73" fillId="15" borderId="258" xfId="8" applyFont="1" applyFill="1" applyBorder="1" applyAlignment="1">
      <alignment horizontal="center" vertical="center"/>
    </xf>
    <xf numFmtId="0" fontId="73" fillId="15" borderId="58" xfId="8" applyFont="1" applyFill="1" applyBorder="1" applyAlignment="1">
      <alignment horizontal="center" vertical="center"/>
    </xf>
    <xf numFmtId="0" fontId="96" fillId="0" borderId="46" xfId="8" applyFont="1" applyBorder="1" applyAlignment="1">
      <alignment horizontal="center" vertical="center"/>
    </xf>
    <xf numFmtId="0" fontId="96" fillId="0" borderId="7" xfId="8" applyFont="1" applyBorder="1" applyAlignment="1">
      <alignment horizontal="center" vertical="center"/>
    </xf>
    <xf numFmtId="0" fontId="96" fillId="0" borderId="6" xfId="8" applyFont="1" applyBorder="1" applyAlignment="1">
      <alignment horizontal="center" vertical="center"/>
    </xf>
    <xf numFmtId="0" fontId="96" fillId="0" borderId="8" xfId="8" applyFont="1" applyBorder="1" applyAlignment="1">
      <alignment horizontal="center" vertical="center"/>
    </xf>
    <xf numFmtId="0" fontId="96" fillId="0" borderId="43" xfId="8" applyFont="1" applyBorder="1" applyAlignment="1">
      <alignment horizontal="center" vertical="center"/>
    </xf>
    <xf numFmtId="0" fontId="103" fillId="0" borderId="46" xfId="8" applyFont="1" applyBorder="1" applyAlignment="1">
      <alignment horizontal="center" vertical="center"/>
    </xf>
    <xf numFmtId="0" fontId="36" fillId="0" borderId="257" xfId="8" applyFont="1" applyBorder="1" applyAlignment="1">
      <alignment horizontal="center" vertical="center"/>
    </xf>
    <xf numFmtId="0" fontId="34" fillId="15" borderId="257" xfId="8" applyFont="1" applyFill="1" applyBorder="1" applyAlignment="1">
      <alignment horizontal="left" vertical="center" wrapText="1"/>
    </xf>
    <xf numFmtId="0" fontId="102" fillId="0" borderId="46" xfId="8" applyFont="1" applyBorder="1" applyAlignment="1">
      <alignment horizontal="center" vertical="center"/>
    </xf>
    <xf numFmtId="0" fontId="102" fillId="0" borderId="7" xfId="8" applyFont="1" applyBorder="1" applyAlignment="1">
      <alignment horizontal="center" vertical="center"/>
    </xf>
    <xf numFmtId="0" fontId="102" fillId="0" borderId="6" xfId="8" applyFont="1" applyBorder="1" applyAlignment="1">
      <alignment horizontal="center" vertical="center"/>
    </xf>
    <xf numFmtId="0" fontId="102" fillId="0" borderId="8" xfId="8" applyFont="1" applyBorder="1" applyAlignment="1">
      <alignment horizontal="center" vertical="center"/>
    </xf>
    <xf numFmtId="0" fontId="102" fillId="0" borderId="43" xfId="8" applyFont="1" applyBorder="1" applyAlignment="1">
      <alignment horizontal="center" vertical="center"/>
    </xf>
    <xf numFmtId="0" fontId="98" fillId="0" borderId="203" xfId="8" applyFont="1" applyBorder="1" applyAlignment="1">
      <alignment horizontal="center" vertical="center"/>
    </xf>
    <xf numFmtId="0" fontId="98" fillId="0" borderId="9" xfId="8" applyFont="1" applyBorder="1" applyAlignment="1">
      <alignment horizontal="center" vertical="center"/>
    </xf>
    <xf numFmtId="0" fontId="104" fillId="0" borderId="9" xfId="8" applyFont="1" applyBorder="1" applyAlignment="1">
      <alignment horizontal="center" vertical="center"/>
    </xf>
    <xf numFmtId="0" fontId="104" fillId="0" borderId="202" xfId="8" applyFont="1" applyBorder="1" applyAlignment="1">
      <alignment horizontal="center" vertical="center"/>
    </xf>
    <xf numFmtId="0" fontId="98" fillId="0" borderId="39" xfId="8" applyFont="1" applyBorder="1" applyAlignment="1">
      <alignment horizontal="center" vertical="center"/>
    </xf>
    <xf numFmtId="0" fontId="98" fillId="0" borderId="38" xfId="8" applyFont="1" applyBorder="1" applyAlignment="1">
      <alignment horizontal="center" vertical="center"/>
    </xf>
    <xf numFmtId="0" fontId="98" fillId="0" borderId="66" xfId="8" applyFont="1" applyBorder="1" applyAlignment="1">
      <alignment horizontal="center" vertical="center"/>
    </xf>
    <xf numFmtId="0" fontId="98" fillId="0" borderId="65" xfId="8" applyFont="1" applyBorder="1" applyAlignment="1">
      <alignment horizontal="center" vertical="center"/>
    </xf>
    <xf numFmtId="0" fontId="98" fillId="0" borderId="37" xfId="8" applyFont="1" applyBorder="1" applyAlignment="1">
      <alignment horizontal="center" vertical="center"/>
    </xf>
    <xf numFmtId="0" fontId="98" fillId="0" borderId="39" xfId="8" applyFont="1" applyFill="1" applyBorder="1" applyAlignment="1">
      <alignment horizontal="center" vertical="center"/>
    </xf>
    <xf numFmtId="0" fontId="98" fillId="0" borderId="38" xfId="8" applyFont="1" applyFill="1" applyBorder="1" applyAlignment="1">
      <alignment horizontal="center" vertical="center"/>
    </xf>
    <xf numFmtId="0" fontId="98" fillId="0" borderId="66" xfId="8" applyFont="1" applyFill="1" applyBorder="1" applyAlignment="1">
      <alignment horizontal="center" vertical="center"/>
    </xf>
    <xf numFmtId="0" fontId="98" fillId="0" borderId="65" xfId="8" applyFont="1" applyFill="1" applyBorder="1" applyAlignment="1">
      <alignment horizontal="center" vertical="center"/>
    </xf>
    <xf numFmtId="0" fontId="98" fillId="0" borderId="37" xfId="8" applyFont="1" applyFill="1" applyBorder="1" applyAlignment="1">
      <alignment horizontal="center" vertical="center"/>
    </xf>
    <xf numFmtId="0" fontId="34" fillId="0" borderId="216" xfId="8" applyFont="1" applyBorder="1" applyAlignment="1">
      <alignment horizontal="center" vertical="center"/>
    </xf>
    <xf numFmtId="0" fontId="34" fillId="0" borderId="196" xfId="8" applyFont="1" applyBorder="1" applyAlignment="1">
      <alignment horizontal="center" vertical="center"/>
    </xf>
    <xf numFmtId="0" fontId="98" fillId="0" borderId="197" xfId="8" applyFont="1" applyBorder="1" applyAlignment="1">
      <alignment horizontal="center" vertical="center"/>
    </xf>
    <xf numFmtId="0" fontId="98" fillId="0" borderId="0" xfId="8" applyFont="1" applyBorder="1" applyAlignment="1">
      <alignment horizontal="center" vertical="center"/>
    </xf>
    <xf numFmtId="0" fontId="98" fillId="0" borderId="4" xfId="8" applyFont="1" applyBorder="1" applyAlignment="1">
      <alignment horizontal="center" vertical="center"/>
    </xf>
    <xf numFmtId="0" fontId="98" fillId="0" borderId="5" xfId="8" applyFont="1" applyBorder="1" applyAlignment="1">
      <alignment horizontal="center" vertical="center"/>
    </xf>
    <xf numFmtId="0" fontId="98" fillId="0" borderId="196" xfId="8" applyFont="1" applyBorder="1" applyAlignment="1">
      <alignment horizontal="center" vertical="center"/>
    </xf>
    <xf numFmtId="0" fontId="36" fillId="0" borderId="258" xfId="8" applyFont="1" applyFill="1" applyBorder="1" applyAlignment="1">
      <alignment horizontal="center" vertical="center" wrapText="1"/>
    </xf>
    <xf numFmtId="0" fontId="70" fillId="0" borderId="261" xfId="8" applyFont="1" applyBorder="1" applyAlignment="1">
      <alignment horizontal="center" vertical="center" wrapText="1"/>
    </xf>
    <xf numFmtId="0" fontId="98" fillId="0" borderId="71" xfId="8" applyFont="1" applyBorder="1" applyAlignment="1">
      <alignment horizontal="center" vertical="center"/>
    </xf>
    <xf numFmtId="0" fontId="98" fillId="0" borderId="215" xfId="8" applyFont="1" applyBorder="1" applyAlignment="1">
      <alignment horizontal="center" vertical="center"/>
    </xf>
    <xf numFmtId="0" fontId="98" fillId="0" borderId="214" xfId="8" applyFont="1" applyBorder="1" applyAlignment="1">
      <alignment horizontal="center" vertical="center"/>
    </xf>
    <xf numFmtId="0" fontId="98" fillId="0" borderId="213" xfId="8" applyFont="1" applyBorder="1" applyAlignment="1">
      <alignment horizontal="center" vertical="center"/>
    </xf>
    <xf numFmtId="0" fontId="49" fillId="15" borderId="285" xfId="8" applyFont="1" applyFill="1" applyBorder="1" applyAlignment="1">
      <alignment horizontal="center" vertical="center" wrapText="1"/>
    </xf>
    <xf numFmtId="0" fontId="34" fillId="0" borderId="266" xfId="8" applyFont="1" applyFill="1" applyBorder="1" applyAlignment="1">
      <alignment horizontal="center" vertical="center" shrinkToFit="1"/>
    </xf>
    <xf numFmtId="0" fontId="34" fillId="0" borderId="255" xfId="8" applyFont="1" applyFill="1" applyBorder="1" applyAlignment="1">
      <alignment horizontal="center" vertical="center" shrinkToFit="1"/>
    </xf>
    <xf numFmtId="0" fontId="34" fillId="0" borderId="44" xfId="8" applyFont="1" applyFill="1" applyBorder="1" applyAlignment="1">
      <alignment horizontal="center" vertical="center"/>
    </xf>
    <xf numFmtId="0" fontId="98" fillId="0" borderId="46" xfId="8" applyFont="1" applyBorder="1" applyAlignment="1">
      <alignment horizontal="center" vertical="center"/>
    </xf>
    <xf numFmtId="0" fontId="98" fillId="0" borderId="199" xfId="8" applyFont="1" applyBorder="1" applyAlignment="1">
      <alignment horizontal="center" vertical="center"/>
    </xf>
    <xf numFmtId="0" fontId="34" fillId="15" borderId="61" xfId="8" applyFont="1" applyFill="1" applyBorder="1" applyAlignment="1">
      <alignment horizontal="center" vertical="center"/>
    </xf>
    <xf numFmtId="0" fontId="34" fillId="15" borderId="58" xfId="8" applyFont="1" applyFill="1" applyBorder="1" applyAlignment="1">
      <alignment horizontal="center" vertical="center"/>
    </xf>
    <xf numFmtId="0" fontId="34" fillId="0" borderId="286" xfId="8" applyFont="1" applyFill="1" applyBorder="1" applyAlignment="1">
      <alignment horizontal="center" vertical="center"/>
    </xf>
    <xf numFmtId="0" fontId="38" fillId="0" borderId="284" xfId="8" applyFont="1" applyBorder="1" applyAlignment="1">
      <alignment horizontal="center" vertical="center"/>
    </xf>
    <xf numFmtId="0" fontId="38" fillId="0" borderId="256" xfId="8" applyFont="1" applyBorder="1" applyAlignment="1">
      <alignment horizontal="center" vertical="center"/>
    </xf>
    <xf numFmtId="0" fontId="70" fillId="0" borderId="41" xfId="8" applyFont="1" applyBorder="1" applyAlignment="1">
      <alignment horizontal="center" vertical="center" wrapText="1"/>
    </xf>
    <xf numFmtId="0" fontId="70" fillId="0" borderId="259" xfId="8" applyFont="1" applyBorder="1" applyAlignment="1">
      <alignment horizontal="center" vertical="center" wrapText="1"/>
    </xf>
    <xf numFmtId="0" fontId="34" fillId="15" borderId="256" xfId="8" applyFont="1" applyFill="1" applyBorder="1" applyAlignment="1">
      <alignment horizontal="center" vertical="center"/>
    </xf>
    <xf numFmtId="0" fontId="98" fillId="20" borderId="13" xfId="8" applyFont="1" applyFill="1" applyBorder="1" applyAlignment="1">
      <alignment horizontal="center" vertical="center"/>
    </xf>
    <xf numFmtId="0" fontId="98" fillId="20" borderId="146" xfId="8" applyFont="1" applyFill="1" applyBorder="1" applyAlignment="1">
      <alignment horizontal="center" vertical="center"/>
    </xf>
    <xf numFmtId="0" fontId="98" fillId="0" borderId="195" xfId="8" applyFont="1" applyBorder="1" applyAlignment="1">
      <alignment horizontal="center" vertical="center"/>
    </xf>
    <xf numFmtId="0" fontId="98" fillId="0" borderId="194" xfId="8" applyFont="1" applyBorder="1" applyAlignment="1">
      <alignment horizontal="center" vertical="center"/>
    </xf>
    <xf numFmtId="0" fontId="98" fillId="0" borderId="191" xfId="8" applyFont="1" applyBorder="1" applyAlignment="1">
      <alignment horizontal="center" vertical="center"/>
    </xf>
    <xf numFmtId="0" fontId="98" fillId="0" borderId="190" xfId="8" applyFont="1" applyBorder="1" applyAlignment="1">
      <alignment horizontal="center" vertical="center"/>
    </xf>
    <xf numFmtId="0" fontId="98" fillId="0" borderId="193" xfId="8" applyFont="1" applyBorder="1" applyAlignment="1">
      <alignment horizontal="center" vertical="center"/>
    </xf>
    <xf numFmtId="0" fontId="98" fillId="0" borderId="192" xfId="8" applyFont="1" applyBorder="1" applyAlignment="1">
      <alignment horizontal="center" vertical="center"/>
    </xf>
    <xf numFmtId="0" fontId="98" fillId="0" borderId="189" xfId="8" applyFont="1" applyBorder="1" applyAlignment="1">
      <alignment horizontal="center" vertical="center"/>
    </xf>
    <xf numFmtId="0" fontId="98" fillId="0" borderId="188" xfId="8" applyFont="1" applyBorder="1" applyAlignment="1">
      <alignment horizontal="center" vertical="center"/>
    </xf>
    <xf numFmtId="0" fontId="35" fillId="19" borderId="9" xfId="8" applyFont="1" applyFill="1" applyBorder="1" applyAlignment="1">
      <alignment horizontal="center" vertical="center" wrapText="1"/>
    </xf>
    <xf numFmtId="0" fontId="35" fillId="19" borderId="9" xfId="8" applyFont="1" applyFill="1" applyBorder="1" applyAlignment="1">
      <alignment horizontal="center" vertical="center"/>
    </xf>
    <xf numFmtId="0" fontId="35" fillId="19" borderId="127" xfId="8" applyFont="1" applyFill="1" applyBorder="1" applyAlignment="1">
      <alignment horizontal="center" vertical="center"/>
    </xf>
    <xf numFmtId="0" fontId="98" fillId="19" borderId="9" xfId="8" applyFont="1" applyFill="1" applyBorder="1" applyAlignment="1">
      <alignment horizontal="center" vertical="center"/>
    </xf>
    <xf numFmtId="0" fontId="98" fillId="19" borderId="127" xfId="8" applyFont="1" applyFill="1" applyBorder="1" applyAlignment="1">
      <alignment horizontal="center" vertical="center"/>
    </xf>
    <xf numFmtId="0" fontId="36" fillId="0" borderId="256" xfId="8" applyFont="1" applyBorder="1" applyAlignment="1">
      <alignment horizontal="center" vertical="center"/>
    </xf>
    <xf numFmtId="0" fontId="98" fillId="18" borderId="9" xfId="8" applyFont="1" applyFill="1" applyBorder="1" applyAlignment="1">
      <alignment horizontal="center" vertical="center"/>
    </xf>
    <xf numFmtId="0" fontId="98" fillId="18" borderId="11" xfId="8" applyFont="1" applyFill="1" applyBorder="1" applyAlignment="1">
      <alignment horizontal="center" vertical="center"/>
    </xf>
    <xf numFmtId="0" fontId="98" fillId="18" borderId="47" xfId="8" applyFont="1" applyFill="1" applyBorder="1" applyAlignment="1">
      <alignment horizontal="center" vertical="center"/>
    </xf>
    <xf numFmtId="0" fontId="98" fillId="18" borderId="127" xfId="8" applyFont="1" applyFill="1" applyBorder="1" applyAlignment="1">
      <alignment horizontal="center" vertical="center"/>
    </xf>
    <xf numFmtId="0" fontId="98" fillId="18" borderId="45" xfId="8" applyFont="1" applyFill="1" applyBorder="1" applyAlignment="1">
      <alignment horizontal="center" vertical="center"/>
    </xf>
    <xf numFmtId="0" fontId="36" fillId="15" borderId="256" xfId="8" applyFont="1" applyFill="1" applyBorder="1" applyAlignment="1">
      <alignment horizontal="center" vertical="center"/>
    </xf>
    <xf numFmtId="0" fontId="98" fillId="17" borderId="9" xfId="8" applyFont="1" applyFill="1" applyBorder="1" applyAlignment="1">
      <alignment horizontal="center" vertical="center"/>
    </xf>
    <xf numFmtId="0" fontId="98" fillId="17" borderId="127" xfId="8" applyFont="1" applyFill="1" applyBorder="1" applyAlignment="1">
      <alignment horizontal="center" vertical="center"/>
    </xf>
    <xf numFmtId="0" fontId="98" fillId="17" borderId="45" xfId="8" applyFont="1" applyFill="1" applyBorder="1" applyAlignment="1">
      <alignment horizontal="center" vertical="center"/>
    </xf>
    <xf numFmtId="0" fontId="41" fillId="0" borderId="250" xfId="8" applyFont="1" applyBorder="1" applyAlignment="1">
      <alignment horizontal="center" vertical="center" wrapText="1"/>
    </xf>
    <xf numFmtId="0" fontId="41" fillId="0" borderId="0" xfId="8" applyFont="1" applyBorder="1" applyAlignment="1">
      <alignment horizontal="center" vertical="center" wrapText="1"/>
    </xf>
    <xf numFmtId="0" fontId="41" fillId="0" borderId="253" xfId="8" applyFont="1" applyBorder="1" applyAlignment="1">
      <alignment horizontal="center" vertical="center" wrapText="1"/>
    </xf>
    <xf numFmtId="0" fontId="41" fillId="0" borderId="16" xfId="8" applyFont="1" applyBorder="1" applyAlignment="1">
      <alignment horizontal="center" vertical="center" wrapText="1"/>
    </xf>
    <xf numFmtId="0" fontId="34" fillId="15" borderId="139" xfId="8" applyFont="1" applyFill="1" applyBorder="1" applyAlignment="1">
      <alignment horizontal="center" vertical="center"/>
    </xf>
    <xf numFmtId="0" fontId="34" fillId="15" borderId="273" xfId="8" applyFont="1" applyFill="1" applyBorder="1" applyAlignment="1">
      <alignment horizontal="center" vertical="center"/>
    </xf>
    <xf numFmtId="0" fontId="98" fillId="16" borderId="21" xfId="8" applyFont="1" applyFill="1" applyBorder="1" applyAlignment="1">
      <alignment horizontal="center" vertical="center"/>
    </xf>
    <xf numFmtId="0" fontId="98" fillId="16" borderId="147" xfId="8" applyFont="1" applyFill="1" applyBorder="1" applyAlignment="1">
      <alignment horizontal="center" vertical="center"/>
    </xf>
    <xf numFmtId="0" fontId="98" fillId="16" borderId="40" xfId="8" applyFont="1" applyFill="1" applyBorder="1" applyAlignment="1">
      <alignment horizontal="center" vertical="center"/>
    </xf>
    <xf numFmtId="0" fontId="95" fillId="9" borderId="9" xfId="8" applyFont="1" applyFill="1" applyBorder="1" applyAlignment="1">
      <alignment horizontal="center" vertical="center" wrapText="1"/>
    </xf>
    <xf numFmtId="0" fontId="95" fillId="9" borderId="21" xfId="8" applyFont="1" applyFill="1" applyBorder="1" applyAlignment="1">
      <alignment horizontal="center" vertical="center" wrapText="1"/>
    </xf>
    <xf numFmtId="0" fontId="47" fillId="0" borderId="12" xfId="8" applyFont="1" applyBorder="1" applyAlignment="1">
      <alignment horizontal="left" vertical="top"/>
    </xf>
    <xf numFmtId="0" fontId="47" fillId="0" borderId="11" xfId="8" applyFont="1" applyBorder="1" applyAlignment="1">
      <alignment horizontal="left" vertical="top"/>
    </xf>
    <xf numFmtId="0" fontId="100" fillId="0" borderId="7" xfId="8" applyFont="1" applyFill="1" applyBorder="1" applyAlignment="1">
      <alignment horizontal="center" vertical="center"/>
    </xf>
    <xf numFmtId="0" fontId="100" fillId="0" borderId="6" xfId="8" applyFont="1" applyFill="1" applyBorder="1" applyAlignment="1">
      <alignment horizontal="center" vertical="center"/>
    </xf>
    <xf numFmtId="0" fontId="100" fillId="0" borderId="19" xfId="8" applyFont="1" applyFill="1" applyBorder="1" applyAlignment="1">
      <alignment horizontal="center" vertical="center"/>
    </xf>
    <xf numFmtId="0" fontId="100" fillId="0" borderId="25" xfId="8" applyFont="1" applyFill="1" applyBorder="1" applyAlignment="1">
      <alignment horizontal="center" vertical="center"/>
    </xf>
    <xf numFmtId="0" fontId="100" fillId="9" borderId="7" xfId="8" applyFont="1" applyFill="1" applyBorder="1" applyAlignment="1">
      <alignment horizontal="center" vertical="center"/>
    </xf>
    <xf numFmtId="0" fontId="100" fillId="9" borderId="258" xfId="8" applyFont="1" applyFill="1" applyBorder="1" applyAlignment="1">
      <alignment horizontal="center" vertical="center"/>
    </xf>
    <xf numFmtId="0" fontId="100" fillId="9" borderId="2" xfId="8" applyFont="1" applyFill="1" applyBorder="1" applyAlignment="1">
      <alignment horizontal="center" vertical="center"/>
    </xf>
    <xf numFmtId="0" fontId="100" fillId="9" borderId="58" xfId="8" applyFont="1" applyFill="1" applyBorder="1" applyAlignment="1">
      <alignment horizontal="center" vertical="center"/>
    </xf>
    <xf numFmtId="0" fontId="34" fillId="16" borderId="15" xfId="8" applyFont="1" applyFill="1" applyBorder="1" applyAlignment="1">
      <alignment horizontal="center" vertical="center"/>
    </xf>
    <xf numFmtId="0" fontId="34" fillId="16" borderId="217" xfId="8" applyFont="1" applyFill="1" applyBorder="1" applyAlignment="1">
      <alignment horizontal="center" vertical="center"/>
    </xf>
    <xf numFmtId="0" fontId="36" fillId="16" borderId="8" xfId="8" applyFont="1" applyFill="1" applyBorder="1" applyAlignment="1">
      <alignment horizontal="center" vertical="center"/>
    </xf>
    <xf numFmtId="0" fontId="36" fillId="16" borderId="7" xfId="8" applyFont="1" applyFill="1" applyBorder="1" applyAlignment="1">
      <alignment horizontal="center" vertical="center"/>
    </xf>
    <xf numFmtId="0" fontId="36" fillId="16" borderId="6" xfId="8" applyFont="1" applyFill="1" applyBorder="1" applyAlignment="1">
      <alignment horizontal="center" vertical="center"/>
    </xf>
    <xf numFmtId="0" fontId="36" fillId="16" borderId="20" xfId="8" applyFont="1" applyFill="1" applyBorder="1" applyAlignment="1">
      <alignment horizontal="center" vertical="center"/>
    </xf>
    <xf numFmtId="0" fontId="36" fillId="16" borderId="19" xfId="8" applyFont="1" applyFill="1" applyBorder="1" applyAlignment="1">
      <alignment horizontal="center" vertical="center"/>
    </xf>
    <xf numFmtId="0" fontId="36" fillId="16" borderId="25" xfId="8" applyFont="1" applyFill="1" applyBorder="1" applyAlignment="1">
      <alignment horizontal="center" vertical="center"/>
    </xf>
    <xf numFmtId="0" fontId="47" fillId="0" borderId="3" xfId="8" applyFont="1" applyBorder="1" applyAlignment="1">
      <alignment horizontal="left" vertical="top"/>
    </xf>
    <xf numFmtId="0" fontId="47" fillId="0" borderId="2" xfId="8" applyFont="1" applyBorder="1" applyAlignment="1">
      <alignment horizontal="left" vertical="top"/>
    </xf>
    <xf numFmtId="0" fontId="100" fillId="0" borderId="10" xfId="8" applyFont="1" applyFill="1" applyBorder="1" applyAlignment="1">
      <alignment horizontal="center" vertical="center" wrapText="1"/>
    </xf>
    <xf numFmtId="0" fontId="100" fillId="0" borderId="9" xfId="8" applyFont="1" applyFill="1" applyBorder="1" applyAlignment="1">
      <alignment horizontal="center" vertical="center" wrapText="1"/>
    </xf>
    <xf numFmtId="0" fontId="100" fillId="0" borderId="22" xfId="8" applyFont="1" applyFill="1" applyBorder="1" applyAlignment="1">
      <alignment horizontal="center" vertical="center" wrapText="1"/>
    </xf>
    <xf numFmtId="0" fontId="100" fillId="0" borderId="21" xfId="8" applyFont="1" applyFill="1" applyBorder="1" applyAlignment="1">
      <alignment horizontal="center" vertical="center" wrapText="1"/>
    </xf>
    <xf numFmtId="0" fontId="100" fillId="9" borderId="43" xfId="8" applyFont="1" applyFill="1" applyBorder="1" applyAlignment="1">
      <alignment horizontal="center" vertical="center"/>
    </xf>
    <xf numFmtId="0" fontId="100" fillId="9" borderId="56" xfId="8" applyFont="1" applyFill="1" applyBorder="1" applyAlignment="1">
      <alignment horizontal="center" vertical="center"/>
    </xf>
    <xf numFmtId="0" fontId="100" fillId="0" borderId="2" xfId="8" applyFont="1" applyFill="1" applyBorder="1" applyAlignment="1">
      <alignment horizontal="center" vertical="center"/>
    </xf>
    <xf numFmtId="0" fontId="100" fillId="0" borderId="1" xfId="8" applyFont="1" applyFill="1" applyBorder="1" applyAlignment="1">
      <alignment horizontal="center" vertical="center"/>
    </xf>
    <xf numFmtId="0" fontId="34" fillId="17" borderId="15" xfId="8" applyFont="1" applyFill="1" applyBorder="1" applyAlignment="1">
      <alignment horizontal="center" vertical="center"/>
    </xf>
    <xf numFmtId="0" fontId="34" fillId="17" borderId="13" xfId="8" applyFont="1" applyFill="1" applyBorder="1" applyAlignment="1">
      <alignment horizontal="center" vertical="center"/>
    </xf>
    <xf numFmtId="0" fontId="36" fillId="17" borderId="8" xfId="8" applyFont="1" applyFill="1" applyBorder="1" applyAlignment="1">
      <alignment horizontal="center" vertical="center"/>
    </xf>
    <xf numFmtId="0" fontId="36" fillId="17" borderId="7" xfId="8" applyFont="1" applyFill="1" applyBorder="1" applyAlignment="1">
      <alignment horizontal="center" vertical="center"/>
    </xf>
    <xf numFmtId="0" fontId="36" fillId="17" borderId="6" xfId="8" applyFont="1" applyFill="1" applyBorder="1" applyAlignment="1">
      <alignment horizontal="center" vertical="center"/>
    </xf>
    <xf numFmtId="0" fontId="36" fillId="17" borderId="3" xfId="8" applyFont="1" applyFill="1" applyBorder="1" applyAlignment="1">
      <alignment horizontal="center" vertical="center"/>
    </xf>
    <xf numFmtId="0" fontId="36" fillId="17" borderId="2" xfId="8" applyFont="1" applyFill="1" applyBorder="1" applyAlignment="1">
      <alignment horizontal="center" vertical="center"/>
    </xf>
    <xf numFmtId="0" fontId="36" fillId="17" borderId="1" xfId="8" applyFont="1" applyFill="1" applyBorder="1" applyAlignment="1">
      <alignment horizontal="center" vertical="center"/>
    </xf>
    <xf numFmtId="0" fontId="95" fillId="0" borderId="10" xfId="8" applyFont="1" applyFill="1" applyBorder="1" applyAlignment="1">
      <alignment horizontal="center" vertical="center" wrapText="1"/>
    </xf>
    <xf numFmtId="0" fontId="95" fillId="0" borderId="9" xfId="8" applyFont="1" applyFill="1" applyBorder="1" applyAlignment="1">
      <alignment horizontal="center" vertical="center" wrapText="1"/>
    </xf>
    <xf numFmtId="0" fontId="34" fillId="18" borderId="15" xfId="8" applyFont="1" applyFill="1" applyBorder="1" applyAlignment="1">
      <alignment horizontal="center" vertical="center"/>
    </xf>
    <xf numFmtId="0" fontId="34" fillId="18" borderId="13" xfId="8" applyFont="1" applyFill="1" applyBorder="1" applyAlignment="1">
      <alignment horizontal="center" vertical="center"/>
    </xf>
    <xf numFmtId="0" fontId="47" fillId="18" borderId="8" xfId="8" applyFont="1" applyFill="1" applyBorder="1" applyAlignment="1">
      <alignment horizontal="center" vertical="center" wrapText="1"/>
    </xf>
    <xf numFmtId="0" fontId="47" fillId="18" borderId="7" xfId="8" applyFont="1" applyFill="1" applyBorder="1" applyAlignment="1">
      <alignment horizontal="center" vertical="center" wrapText="1"/>
    </xf>
    <xf numFmtId="0" fontId="47" fillId="18" borderId="6" xfId="8" applyFont="1" applyFill="1" applyBorder="1" applyAlignment="1">
      <alignment horizontal="center" vertical="center" wrapText="1"/>
    </xf>
    <xf numFmtId="0" fontId="47" fillId="18" borderId="3" xfId="8" applyFont="1" applyFill="1" applyBorder="1" applyAlignment="1">
      <alignment horizontal="center" vertical="center" wrapText="1"/>
    </xf>
    <xf numFmtId="0" fontId="47" fillId="18" borderId="2" xfId="8" applyFont="1" applyFill="1" applyBorder="1" applyAlignment="1">
      <alignment horizontal="center" vertical="center" wrapText="1"/>
    </xf>
    <xf numFmtId="0" fontId="47" fillId="18" borderId="1" xfId="8" applyFont="1" applyFill="1" applyBorder="1" applyAlignment="1">
      <alignment horizontal="center" vertical="center" wrapText="1"/>
    </xf>
    <xf numFmtId="0" fontId="38" fillId="9" borderId="12" xfId="8" applyFont="1" applyFill="1" applyBorder="1" applyAlignment="1">
      <alignment horizontal="center" vertical="center"/>
    </xf>
    <xf numFmtId="0" fontId="38" fillId="9" borderId="11" xfId="8" applyFont="1" applyFill="1" applyBorder="1" applyAlignment="1">
      <alignment horizontal="center" vertical="center"/>
    </xf>
    <xf numFmtId="0" fontId="38" fillId="9" borderId="257" xfId="8" applyFont="1" applyFill="1" applyBorder="1" applyAlignment="1">
      <alignment horizontal="center" vertical="center"/>
    </xf>
    <xf numFmtId="0" fontId="34" fillId="19" borderId="15" xfId="8" applyFont="1" applyFill="1" applyBorder="1" applyAlignment="1">
      <alignment horizontal="center" vertical="center"/>
    </xf>
    <xf numFmtId="0" fontId="34" fillId="19" borderId="13" xfId="8" applyFont="1" applyFill="1" applyBorder="1" applyAlignment="1">
      <alignment horizontal="center" vertical="center"/>
    </xf>
    <xf numFmtId="0" fontId="47" fillId="19" borderId="8" xfId="8" applyFont="1" applyFill="1" applyBorder="1" applyAlignment="1">
      <alignment horizontal="center" vertical="center" wrapText="1"/>
    </xf>
    <xf numFmtId="0" fontId="47" fillId="19" borderId="7" xfId="8" applyFont="1" applyFill="1" applyBorder="1" applyAlignment="1">
      <alignment horizontal="center" vertical="center" wrapText="1"/>
    </xf>
    <xf numFmtId="0" fontId="47" fillId="19" borderId="6" xfId="8" applyFont="1" applyFill="1" applyBorder="1" applyAlignment="1">
      <alignment horizontal="center" vertical="center" wrapText="1"/>
    </xf>
    <xf numFmtId="0" fontId="47" fillId="19" borderId="3" xfId="8" applyFont="1" applyFill="1" applyBorder="1" applyAlignment="1">
      <alignment horizontal="center" vertical="center" wrapText="1"/>
    </xf>
    <xf numFmtId="0" fontId="47" fillId="19" borderId="2" xfId="8" applyFont="1" applyFill="1" applyBorder="1" applyAlignment="1">
      <alignment horizontal="center" vertical="center" wrapText="1"/>
    </xf>
    <xf numFmtId="0" fontId="47" fillId="19" borderId="1" xfId="8" applyFont="1" applyFill="1" applyBorder="1" applyAlignment="1">
      <alignment horizontal="center" vertical="center" wrapText="1"/>
    </xf>
    <xf numFmtId="0" fontId="38" fillId="9" borderId="47" xfId="8" applyFont="1" applyFill="1" applyBorder="1" applyAlignment="1">
      <alignment horizontal="center" vertical="center"/>
    </xf>
    <xf numFmtId="0" fontId="38" fillId="9" borderId="9" xfId="8" applyFont="1" applyFill="1" applyBorder="1" applyAlignment="1">
      <alignment horizontal="center" vertical="center"/>
    </xf>
    <xf numFmtId="0" fontId="34" fillId="0" borderId="41" xfId="8" applyFont="1" applyBorder="1" applyAlignment="1">
      <alignment horizontal="center" vertical="center" textRotation="255"/>
    </xf>
    <xf numFmtId="0" fontId="34" fillId="0" borderId="250" xfId="8" applyFont="1" applyBorder="1" applyAlignment="1">
      <alignment horizontal="center" vertical="center" textRotation="255"/>
    </xf>
    <xf numFmtId="0" fontId="34" fillId="0" borderId="259" xfId="8" applyFont="1" applyBorder="1" applyAlignment="1">
      <alignment horizontal="center" vertical="center" textRotation="255"/>
    </xf>
    <xf numFmtId="0" fontId="35" fillId="0" borderId="29" xfId="8" applyFont="1" applyFill="1" applyBorder="1" applyAlignment="1">
      <alignment horizontal="center" vertical="center" wrapText="1"/>
    </xf>
    <xf numFmtId="0" fontId="35" fillId="0" borderId="28" xfId="8" applyFont="1" applyFill="1" applyBorder="1" applyAlignment="1">
      <alignment horizontal="center" vertical="center" wrapText="1"/>
    </xf>
    <xf numFmtId="0" fontId="35" fillId="0" borderId="30" xfId="8" applyFont="1" applyFill="1" applyBorder="1" applyAlignment="1">
      <alignment horizontal="center" vertical="center" wrapText="1"/>
    </xf>
    <xf numFmtId="0" fontId="35" fillId="0" borderId="29" xfId="8" applyFont="1" applyFill="1" applyBorder="1" applyAlignment="1">
      <alignment horizontal="center" vertical="center"/>
    </xf>
    <xf numFmtId="0" fontId="35" fillId="0" borderId="28" xfId="8" applyFont="1" applyFill="1" applyBorder="1" applyAlignment="1">
      <alignment horizontal="center" vertical="center"/>
    </xf>
    <xf numFmtId="0" fontId="35" fillId="0" borderId="30" xfId="8" applyFont="1" applyFill="1" applyBorder="1" applyAlignment="1">
      <alignment horizontal="center" vertical="center"/>
    </xf>
    <xf numFmtId="0" fontId="34" fillId="0" borderId="39" xfId="8" applyFont="1" applyBorder="1" applyAlignment="1">
      <alignment horizontal="center" vertical="center" textRotation="255"/>
    </xf>
    <xf numFmtId="0" fontId="34" fillId="0" borderId="36" xfId="8" applyFont="1" applyBorder="1" applyAlignment="1">
      <alignment horizontal="center" vertical="center" textRotation="255"/>
    </xf>
    <xf numFmtId="0" fontId="34" fillId="0" borderId="26" xfId="8" applyFont="1" applyBorder="1" applyAlignment="1">
      <alignment horizontal="center" vertical="center" textRotation="255"/>
    </xf>
    <xf numFmtId="0" fontId="35" fillId="0" borderId="7" xfId="8" applyFont="1" applyBorder="1" applyAlignment="1">
      <alignment horizontal="center" vertical="center"/>
    </xf>
    <xf numFmtId="0" fontId="35" fillId="0" borderId="6" xfId="8" applyFont="1" applyBorder="1" applyAlignment="1">
      <alignment horizontal="center" vertical="center"/>
    </xf>
    <xf numFmtId="0" fontId="35" fillId="0" borderId="0" xfId="8" applyFont="1" applyBorder="1" applyAlignment="1">
      <alignment horizontal="center" vertical="center"/>
    </xf>
    <xf numFmtId="0" fontId="35" fillId="0" borderId="4" xfId="8" applyFont="1" applyBorder="1" applyAlignment="1">
      <alignment horizontal="center" vertical="center"/>
    </xf>
    <xf numFmtId="0" fontId="35" fillId="0" borderId="2" xfId="8" applyFont="1" applyBorder="1" applyAlignment="1">
      <alignment horizontal="center" vertical="center"/>
    </xf>
    <xf numFmtId="0" fontId="35" fillId="0" borderId="1" xfId="8" applyFont="1" applyBorder="1" applyAlignment="1">
      <alignment horizontal="center" vertical="center"/>
    </xf>
    <xf numFmtId="0" fontId="34" fillId="0" borderId="9" xfId="8" applyFont="1" applyBorder="1" applyAlignment="1">
      <alignment horizontal="center" vertical="center" textRotation="255"/>
    </xf>
    <xf numFmtId="0" fontId="49" fillId="0" borderId="5" xfId="8" applyFont="1" applyFill="1" applyBorder="1" applyAlignment="1">
      <alignment horizontal="center" vertical="center" wrapText="1"/>
    </xf>
    <xf numFmtId="0" fontId="49" fillId="0" borderId="4" xfId="8" applyFont="1" applyFill="1" applyBorder="1" applyAlignment="1">
      <alignment horizontal="center" vertical="center" wrapText="1"/>
    </xf>
    <xf numFmtId="0" fontId="49" fillId="0" borderId="3" xfId="8" applyFont="1" applyFill="1" applyBorder="1" applyAlignment="1">
      <alignment horizontal="center" vertical="center" wrapText="1"/>
    </xf>
    <xf numFmtId="0" fontId="49" fillId="0" borderId="1" xfId="8" applyFont="1" applyFill="1" applyBorder="1" applyAlignment="1">
      <alignment horizontal="center" vertical="center" wrapText="1"/>
    </xf>
    <xf numFmtId="0" fontId="49" fillId="0" borderId="35" xfId="8" applyFont="1" applyFill="1" applyBorder="1" applyAlignment="1">
      <alignment horizontal="center" vertical="center" wrapText="1"/>
    </xf>
    <xf numFmtId="0" fontId="49" fillId="0" borderId="56" xfId="8" applyFont="1" applyFill="1" applyBorder="1" applyAlignment="1">
      <alignment horizontal="center" vertical="center" wrapText="1"/>
    </xf>
    <xf numFmtId="0" fontId="38" fillId="0" borderId="8" xfId="8" applyFont="1" applyBorder="1" applyAlignment="1">
      <alignment horizontal="center" vertical="center"/>
    </xf>
    <xf numFmtId="0" fontId="38" fillId="0" borderId="7" xfId="8" applyFont="1" applyBorder="1" applyAlignment="1">
      <alignment horizontal="center" vertical="center"/>
    </xf>
    <xf numFmtId="0" fontId="38" fillId="0" borderId="6" xfId="8" applyFont="1" applyBorder="1" applyAlignment="1">
      <alignment horizontal="center" vertical="center"/>
    </xf>
    <xf numFmtId="0" fontId="38" fillId="0" borderId="3" xfId="8" applyFont="1" applyBorder="1" applyAlignment="1">
      <alignment horizontal="center" vertical="center"/>
    </xf>
    <xf numFmtId="0" fontId="38" fillId="0" borderId="2" xfId="8" applyFont="1" applyBorder="1" applyAlignment="1">
      <alignment horizontal="center" vertical="center"/>
    </xf>
    <xf numFmtId="0" fontId="38" fillId="0" borderId="1" xfId="8" applyFont="1" applyBorder="1" applyAlignment="1">
      <alignment horizontal="center" vertical="center"/>
    </xf>
    <xf numFmtId="0" fontId="38" fillId="0" borderId="12" xfId="8" applyFont="1" applyBorder="1" applyAlignment="1">
      <alignment horizontal="center" vertical="center"/>
    </xf>
    <xf numFmtId="0" fontId="38" fillId="0" borderId="11" xfId="8" applyFont="1" applyBorder="1" applyAlignment="1">
      <alignment horizontal="center" vertical="center"/>
    </xf>
    <xf numFmtId="0" fontId="38" fillId="0" borderId="10" xfId="8" applyFont="1" applyBorder="1" applyAlignment="1">
      <alignment horizontal="center" vertical="center"/>
    </xf>
    <xf numFmtId="0" fontId="38" fillId="0" borderId="47" xfId="8" applyFont="1" applyBorder="1" applyAlignment="1">
      <alignment horizontal="center" vertical="center"/>
    </xf>
    <xf numFmtId="0" fontId="38" fillId="0" borderId="257" xfId="8" applyFont="1" applyBorder="1" applyAlignment="1">
      <alignment horizontal="center" vertical="center"/>
    </xf>
    <xf numFmtId="0" fontId="47" fillId="0" borderId="23" xfId="8" applyFont="1" applyBorder="1" applyAlignment="1">
      <alignment horizontal="left" vertical="top"/>
    </xf>
    <xf numFmtId="0" fontId="47" fillId="0" borderId="24" xfId="8" applyFont="1" applyBorder="1" applyAlignment="1">
      <alignment horizontal="left" vertical="top"/>
    </xf>
    <xf numFmtId="0" fontId="100" fillId="9" borderId="9" xfId="8" applyFont="1" applyFill="1" applyBorder="1" applyAlignment="1">
      <alignment horizontal="center" vertical="center" wrapText="1"/>
    </xf>
    <xf numFmtId="0" fontId="100" fillId="9" borderId="21" xfId="8" applyFont="1" applyFill="1" applyBorder="1" applyAlignment="1">
      <alignment horizontal="center" vertical="center" wrapText="1"/>
    </xf>
    <xf numFmtId="0" fontId="36" fillId="0" borderId="10" xfId="8" applyFont="1" applyFill="1" applyBorder="1" applyAlignment="1">
      <alignment horizontal="center" vertical="center" wrapText="1"/>
    </xf>
    <xf numFmtId="0" fontId="36" fillId="0" borderId="9" xfId="8" applyFont="1" applyFill="1" applyBorder="1" applyAlignment="1">
      <alignment horizontal="center" vertical="center" wrapText="1"/>
    </xf>
    <xf numFmtId="0" fontId="36" fillId="9" borderId="9" xfId="8" applyFont="1" applyFill="1" applyBorder="1" applyAlignment="1">
      <alignment horizontal="center" vertical="center" wrapText="1"/>
    </xf>
    <xf numFmtId="0" fontId="36" fillId="0" borderId="7" xfId="8" applyFont="1" applyFill="1" applyBorder="1" applyAlignment="1">
      <alignment horizontal="center" vertical="center"/>
    </xf>
    <xf numFmtId="0" fontId="36" fillId="0" borderId="6" xfId="8" applyFont="1" applyFill="1" applyBorder="1" applyAlignment="1">
      <alignment horizontal="center" vertical="center"/>
    </xf>
    <xf numFmtId="0" fontId="36" fillId="0" borderId="2" xfId="8" applyFont="1" applyFill="1" applyBorder="1" applyAlignment="1">
      <alignment horizontal="center" vertical="center"/>
    </xf>
    <xf numFmtId="0" fontId="36" fillId="0" borderId="1" xfId="8" applyFont="1" applyFill="1" applyBorder="1" applyAlignment="1">
      <alignment horizontal="center" vertical="center"/>
    </xf>
    <xf numFmtId="0" fontId="36" fillId="9" borderId="7" xfId="8" applyFont="1" applyFill="1" applyBorder="1" applyAlignment="1">
      <alignment horizontal="center" vertical="center"/>
    </xf>
    <xf numFmtId="0" fontId="36" fillId="9" borderId="43" xfId="8" applyFont="1" applyFill="1" applyBorder="1" applyAlignment="1">
      <alignment horizontal="center" vertical="center"/>
    </xf>
    <xf numFmtId="0" fontId="36" fillId="9" borderId="2" xfId="8" applyFont="1" applyFill="1" applyBorder="1" applyAlignment="1">
      <alignment horizontal="center" vertical="center"/>
    </xf>
    <xf numFmtId="0" fontId="36" fillId="9" borderId="56" xfId="8" applyFont="1" applyFill="1" applyBorder="1" applyAlignment="1">
      <alignment horizontal="center" vertical="center"/>
    </xf>
    <xf numFmtId="0" fontId="36" fillId="0" borderId="22" xfId="8" applyFont="1" applyFill="1" applyBorder="1" applyAlignment="1">
      <alignment horizontal="center" vertical="center" wrapText="1"/>
    </xf>
    <xf numFmtId="0" fontId="36" fillId="0" borderId="21" xfId="8" applyFont="1" applyFill="1" applyBorder="1" applyAlignment="1">
      <alignment horizontal="center" vertical="center" wrapText="1"/>
    </xf>
    <xf numFmtId="0" fontId="36" fillId="9" borderId="21" xfId="8" applyFont="1" applyFill="1" applyBorder="1" applyAlignment="1">
      <alignment horizontal="center" vertical="center" wrapText="1"/>
    </xf>
    <xf numFmtId="0" fontId="36" fillId="0" borderId="19" xfId="8" applyFont="1" applyFill="1" applyBorder="1" applyAlignment="1">
      <alignment horizontal="center" vertical="center"/>
    </xf>
    <xf numFmtId="0" fontId="36" fillId="0" borderId="25" xfId="8" applyFont="1" applyFill="1" applyBorder="1" applyAlignment="1">
      <alignment horizontal="center" vertical="center"/>
    </xf>
    <xf numFmtId="0" fontId="35" fillId="0" borderId="8" xfId="8" applyFont="1" applyFill="1" applyBorder="1" applyAlignment="1">
      <alignment horizontal="center" vertical="center" wrapText="1"/>
    </xf>
    <xf numFmtId="0" fontId="35" fillId="0" borderId="6" xfId="8" applyFont="1" applyFill="1" applyBorder="1" applyAlignment="1">
      <alignment horizontal="center" vertical="center" wrapText="1"/>
    </xf>
    <xf numFmtId="0" fontId="35" fillId="0" borderId="43" xfId="8" applyFont="1" applyFill="1" applyBorder="1" applyAlignment="1">
      <alignment horizontal="center" vertical="center" wrapText="1"/>
    </xf>
    <xf numFmtId="0" fontId="35" fillId="0" borderId="10" xfId="8" applyFont="1" applyFill="1" applyBorder="1" applyAlignment="1">
      <alignment horizontal="center" vertical="center" wrapText="1"/>
    </xf>
    <xf numFmtId="0" fontId="35" fillId="0" borderId="33" xfId="8" applyFont="1" applyFill="1" applyBorder="1" applyAlignment="1">
      <alignment horizontal="center" vertical="center" wrapText="1"/>
    </xf>
    <xf numFmtId="0" fontId="35" fillId="0" borderId="15" xfId="8" applyFont="1" applyFill="1" applyBorder="1" applyAlignment="1">
      <alignment horizontal="center" vertical="center" wrapText="1"/>
    </xf>
    <xf numFmtId="0" fontId="35" fillId="9" borderId="65" xfId="8" applyFont="1" applyFill="1" applyBorder="1" applyAlignment="1">
      <alignment horizontal="center" vertical="center" wrapText="1"/>
    </xf>
    <xf numFmtId="0" fontId="35" fillId="9" borderId="38" xfId="8" applyFont="1" applyFill="1" applyBorder="1" applyAlignment="1">
      <alignment horizontal="center" vertical="center" wrapText="1"/>
    </xf>
    <xf numFmtId="0" fontId="35" fillId="9" borderId="66" xfId="8" applyFont="1" applyFill="1" applyBorder="1" applyAlignment="1">
      <alignment horizontal="center" vertical="center" wrapText="1"/>
    </xf>
    <xf numFmtId="0" fontId="35" fillId="9" borderId="3" xfId="8" applyFont="1" applyFill="1" applyBorder="1" applyAlignment="1">
      <alignment horizontal="center" vertical="center" wrapText="1"/>
    </xf>
    <xf numFmtId="0" fontId="35" fillId="9" borderId="2" xfId="8" applyFont="1" applyFill="1" applyBorder="1" applyAlignment="1">
      <alignment horizontal="center" vertical="center" wrapText="1"/>
    </xf>
    <xf numFmtId="0" fontId="35" fillId="9" borderId="1" xfId="8" applyFont="1" applyFill="1" applyBorder="1" applyAlignment="1">
      <alignment horizontal="center" vertical="center" wrapText="1"/>
    </xf>
    <xf numFmtId="0" fontId="35" fillId="0" borderId="236" xfId="8" applyFont="1" applyFill="1" applyBorder="1" applyAlignment="1">
      <alignment horizontal="center" vertical="center" wrapText="1"/>
    </xf>
    <xf numFmtId="0" fontId="35" fillId="0" borderId="237" xfId="8" applyFont="1" applyFill="1" applyBorder="1" applyAlignment="1">
      <alignment horizontal="center" vertical="center" wrapText="1"/>
    </xf>
    <xf numFmtId="0" fontId="35" fillId="0" borderId="238" xfId="8" applyFont="1" applyFill="1" applyBorder="1" applyAlignment="1">
      <alignment horizontal="center" vertical="center" wrapText="1"/>
    </xf>
    <xf numFmtId="0" fontId="35" fillId="0" borderId="230" xfId="8" applyFont="1" applyFill="1" applyBorder="1" applyAlignment="1">
      <alignment horizontal="center" vertical="center" wrapText="1"/>
    </xf>
    <xf numFmtId="0" fontId="35" fillId="0" borderId="231" xfId="8" applyFont="1" applyFill="1" applyBorder="1" applyAlignment="1">
      <alignment horizontal="center" vertical="center" wrapText="1"/>
    </xf>
    <xf numFmtId="0" fontId="35" fillId="0" borderId="232" xfId="8" applyFont="1" applyFill="1" applyBorder="1" applyAlignment="1">
      <alignment horizontal="center" vertical="center" wrapText="1"/>
    </xf>
    <xf numFmtId="0" fontId="35" fillId="0" borderId="233" xfId="8" applyFont="1" applyFill="1" applyBorder="1" applyAlignment="1">
      <alignment horizontal="center" vertical="center" wrapText="1"/>
    </xf>
    <xf numFmtId="0" fontId="35" fillId="0" borderId="234" xfId="8" applyFont="1" applyFill="1" applyBorder="1" applyAlignment="1">
      <alignment horizontal="center" vertical="center" wrapText="1"/>
    </xf>
    <xf numFmtId="0" fontId="35" fillId="0" borderId="235" xfId="8" applyFont="1" applyFill="1" applyBorder="1" applyAlignment="1">
      <alignment horizontal="center" vertical="center" wrapText="1"/>
    </xf>
    <xf numFmtId="0" fontId="35" fillId="0" borderId="9" xfId="8" applyFont="1" applyFill="1" applyBorder="1" applyAlignment="1">
      <alignment horizontal="center" vertical="center" wrapText="1"/>
    </xf>
    <xf numFmtId="0" fontId="35" fillId="0" borderId="12" xfId="8" applyFont="1" applyFill="1" applyBorder="1" applyAlignment="1">
      <alignment horizontal="center" vertical="center" wrapText="1"/>
    </xf>
    <xf numFmtId="0" fontId="35" fillId="9" borderId="8" xfId="8" applyFont="1" applyFill="1" applyBorder="1" applyAlignment="1">
      <alignment horizontal="center" vertical="center" wrapText="1"/>
    </xf>
    <xf numFmtId="0" fontId="35" fillId="9" borderId="7" xfId="8" applyFont="1" applyFill="1" applyBorder="1" applyAlignment="1">
      <alignment horizontal="center" vertical="center" wrapText="1"/>
    </xf>
    <xf numFmtId="0" fontId="35" fillId="9" borderId="6" xfId="8" applyFont="1" applyFill="1" applyBorder="1" applyAlignment="1">
      <alignment horizontal="center" vertical="center" wrapText="1"/>
    </xf>
    <xf numFmtId="0" fontId="35" fillId="0" borderId="38" xfId="8" applyFont="1" applyBorder="1" applyAlignment="1">
      <alignment horizontal="center" vertical="center" wrapText="1"/>
    </xf>
    <xf numFmtId="0" fontId="35" fillId="0" borderId="19" xfId="8" applyFont="1" applyBorder="1" applyAlignment="1">
      <alignment horizontal="center" vertical="center" wrapText="1"/>
    </xf>
    <xf numFmtId="0" fontId="35" fillId="0" borderId="239" xfId="8" applyFont="1" applyFill="1" applyBorder="1" applyAlignment="1">
      <alignment horizontal="center" vertical="center" wrapText="1"/>
    </xf>
    <xf numFmtId="0" fontId="35" fillId="0" borderId="240" xfId="8" applyFont="1" applyFill="1" applyBorder="1" applyAlignment="1">
      <alignment horizontal="center" vertical="center" wrapText="1"/>
    </xf>
    <xf numFmtId="0" fontId="35" fillId="0" borderId="241" xfId="8" applyFont="1" applyFill="1" applyBorder="1" applyAlignment="1">
      <alignment horizontal="center" vertical="center" wrapText="1"/>
    </xf>
    <xf numFmtId="0" fontId="38" fillId="0" borderId="39" xfId="8" applyFont="1" applyBorder="1" applyAlignment="1">
      <alignment horizontal="center" vertical="center" wrapText="1"/>
    </xf>
    <xf numFmtId="0" fontId="38" fillId="0" borderId="38" xfId="8" applyFont="1" applyBorder="1" applyAlignment="1">
      <alignment horizontal="center" vertical="center" wrapText="1"/>
    </xf>
    <xf numFmtId="0" fontId="38" fillId="0" borderId="37" xfId="8" applyFont="1" applyBorder="1" applyAlignment="1">
      <alignment horizontal="center" vertical="center" wrapText="1"/>
    </xf>
    <xf numFmtId="0" fontId="38" fillId="0" borderId="36" xfId="8" applyFont="1" applyBorder="1" applyAlignment="1">
      <alignment horizontal="center" vertical="center" wrapText="1"/>
    </xf>
    <xf numFmtId="0" fontId="38" fillId="0" borderId="0" xfId="8" applyFont="1" applyBorder="1" applyAlignment="1">
      <alignment horizontal="center" vertical="center" wrapText="1"/>
    </xf>
    <xf numFmtId="0" fontId="38" fillId="0" borderId="35" xfId="8" applyFont="1" applyBorder="1" applyAlignment="1">
      <alignment horizontal="center" vertical="center" wrapText="1"/>
    </xf>
    <xf numFmtId="0" fontId="38" fillId="0" borderId="26"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18" xfId="8" applyFont="1" applyBorder="1" applyAlignment="1">
      <alignment horizontal="center" vertical="center" wrapText="1"/>
    </xf>
    <xf numFmtId="0" fontId="83" fillId="0" borderId="0" xfId="8" applyFont="1" applyAlignment="1">
      <alignment horizontal="right" vertical="center"/>
    </xf>
    <xf numFmtId="0" fontId="49" fillId="0" borderId="39" xfId="8" applyFont="1" applyBorder="1" applyAlignment="1">
      <alignment vertical="center"/>
    </xf>
    <xf numFmtId="0" fontId="49" fillId="0" borderId="38" xfId="8" applyFont="1" applyBorder="1" applyAlignment="1">
      <alignment vertical="center"/>
    </xf>
    <xf numFmtId="0" fontId="49" fillId="0" borderId="37" xfId="8" applyFont="1" applyBorder="1" applyAlignment="1">
      <alignment vertical="center"/>
    </xf>
    <xf numFmtId="0" fontId="49" fillId="0" borderId="36" xfId="8" applyFont="1" applyBorder="1" applyAlignment="1">
      <alignment vertical="center"/>
    </xf>
    <xf numFmtId="0" fontId="49" fillId="0" borderId="0" xfId="8" applyFont="1" applyBorder="1" applyAlignment="1">
      <alignment vertical="center"/>
    </xf>
    <xf numFmtId="0" fontId="49" fillId="0" borderId="35" xfId="8" applyFont="1" applyBorder="1" applyAlignment="1">
      <alignment vertical="center"/>
    </xf>
    <xf numFmtId="0" fontId="49" fillId="0" borderId="26" xfId="8" applyFont="1" applyBorder="1" applyAlignment="1">
      <alignment vertical="center"/>
    </xf>
    <xf numFmtId="0" fontId="49" fillId="0" borderId="19" xfId="8" applyFont="1" applyBorder="1" applyAlignment="1">
      <alignment vertical="center"/>
    </xf>
    <xf numFmtId="0" fontId="49" fillId="0" borderId="18" xfId="8" applyFont="1" applyBorder="1" applyAlignment="1">
      <alignment vertical="center"/>
    </xf>
    <xf numFmtId="0" fontId="37" fillId="0" borderId="39" xfId="8" applyFont="1" applyBorder="1" applyAlignment="1">
      <alignment horizontal="center" vertical="center" wrapText="1"/>
    </xf>
    <xf numFmtId="0" fontId="37" fillId="0" borderId="38" xfId="8" applyFont="1" applyBorder="1" applyAlignment="1">
      <alignment horizontal="center" vertical="center" wrapText="1"/>
    </xf>
    <xf numFmtId="0" fontId="37" fillId="0" borderId="66" xfId="8" applyFont="1" applyBorder="1" applyAlignment="1">
      <alignment horizontal="center" vertical="center" wrapText="1"/>
    </xf>
    <xf numFmtId="0" fontId="37" fillId="0" borderId="36" xfId="8" applyFont="1" applyBorder="1" applyAlignment="1">
      <alignment horizontal="center" vertical="center" wrapText="1"/>
    </xf>
    <xf numFmtId="0" fontId="37" fillId="0" borderId="0" xfId="8" applyFont="1" applyBorder="1" applyAlignment="1">
      <alignment horizontal="center" vertical="center" wrapText="1"/>
    </xf>
    <xf numFmtId="0" fontId="37" fillId="0" borderId="4" xfId="8" applyFont="1" applyBorder="1" applyAlignment="1">
      <alignment horizontal="center" vertical="center" wrapText="1"/>
    </xf>
    <xf numFmtId="0" fontId="35" fillId="0" borderId="65" xfId="8" applyFont="1" applyFill="1" applyBorder="1" applyAlignment="1">
      <alignment horizontal="center" vertical="center"/>
    </xf>
    <xf numFmtId="0" fontId="35" fillId="0" borderId="38" xfId="8" applyFont="1" applyFill="1" applyBorder="1" applyAlignment="1">
      <alignment horizontal="center" vertical="center"/>
    </xf>
    <xf numFmtId="0" fontId="35" fillId="0" borderId="66" xfId="8" applyFont="1" applyFill="1" applyBorder="1" applyAlignment="1">
      <alignment horizontal="center" vertical="center"/>
    </xf>
    <xf numFmtId="0" fontId="35" fillId="0" borderId="5" xfId="8" applyFont="1" applyFill="1" applyBorder="1" applyAlignment="1">
      <alignment horizontal="center" vertical="center"/>
    </xf>
    <xf numFmtId="0" fontId="35" fillId="0" borderId="0" xfId="8" applyFont="1" applyFill="1" applyBorder="1" applyAlignment="1">
      <alignment horizontal="center" vertical="center"/>
    </xf>
    <xf numFmtId="0" fontId="35" fillId="0" borderId="4" xfId="8" applyFont="1" applyFill="1" applyBorder="1" applyAlignment="1">
      <alignment horizontal="center" vertical="center"/>
    </xf>
    <xf numFmtId="0" fontId="35" fillId="0" borderId="20" xfId="8" applyFont="1" applyFill="1" applyBorder="1" applyAlignment="1">
      <alignment horizontal="center" vertical="center"/>
    </xf>
    <xf numFmtId="0" fontId="35" fillId="0" borderId="19" xfId="8" applyFont="1" applyFill="1" applyBorder="1" applyAlignment="1">
      <alignment horizontal="center" vertical="center"/>
    </xf>
    <xf numFmtId="0" fontId="35" fillId="0" borderId="25" xfId="8" applyFont="1" applyFill="1" applyBorder="1" applyAlignment="1">
      <alignment horizontal="center" vertical="center"/>
    </xf>
    <xf numFmtId="0" fontId="36" fillId="0" borderId="38" xfId="8" applyFont="1" applyBorder="1" applyAlignment="1">
      <alignment horizontal="center" vertical="center" wrapText="1"/>
    </xf>
    <xf numFmtId="0" fontId="36" fillId="0" borderId="37" xfId="8" applyFont="1" applyBorder="1" applyAlignment="1">
      <alignment horizontal="center" vertical="center" wrapText="1"/>
    </xf>
    <xf numFmtId="0" fontId="36" fillId="0" borderId="0" xfId="8" applyFont="1" applyBorder="1" applyAlignment="1">
      <alignment horizontal="center" vertical="center" wrapText="1"/>
    </xf>
    <xf numFmtId="0" fontId="36" fillId="0" borderId="35" xfId="8" applyFont="1" applyBorder="1" applyAlignment="1">
      <alignment horizontal="center" vertical="center" wrapText="1"/>
    </xf>
    <xf numFmtId="0" fontId="36" fillId="0" borderId="19" xfId="8" applyFont="1" applyBorder="1" applyAlignment="1">
      <alignment horizontal="center" vertical="center" wrapText="1"/>
    </xf>
    <xf numFmtId="0" fontId="36" fillId="0" borderId="18" xfId="8" applyFont="1" applyBorder="1" applyAlignment="1">
      <alignment horizontal="center" vertical="center" wrapText="1"/>
    </xf>
    <xf numFmtId="0" fontId="35" fillId="0" borderId="26" xfId="8" applyFont="1" applyBorder="1" applyAlignment="1">
      <alignment horizontal="center" vertical="center"/>
    </xf>
    <xf numFmtId="0" fontId="35" fillId="0" borderId="19" xfId="8" applyFont="1" applyBorder="1" applyAlignment="1">
      <alignment horizontal="center" vertical="center"/>
    </xf>
    <xf numFmtId="0" fontId="35" fillId="0" borderId="25" xfId="8" applyFont="1" applyBorder="1" applyAlignment="1">
      <alignment horizontal="center" vertical="center"/>
    </xf>
    <xf numFmtId="0" fontId="35" fillId="9" borderId="20" xfId="8" applyFont="1" applyFill="1" applyBorder="1" applyAlignment="1">
      <alignment horizontal="center" vertical="center" wrapText="1"/>
    </xf>
    <xf numFmtId="0" fontId="35" fillId="9" borderId="19" xfId="8" applyFont="1" applyFill="1" applyBorder="1" applyAlignment="1">
      <alignment horizontal="center" vertical="center" wrapText="1"/>
    </xf>
    <xf numFmtId="0" fontId="35" fillId="9" borderId="25" xfId="8" applyFont="1" applyFill="1" applyBorder="1" applyAlignment="1">
      <alignment horizontal="center" vertical="center" wrapText="1"/>
    </xf>
    <xf numFmtId="0" fontId="35" fillId="0" borderId="21" xfId="8" applyFont="1" applyFill="1" applyBorder="1" applyAlignment="1">
      <alignment horizontal="center" vertical="center" wrapText="1"/>
    </xf>
    <xf numFmtId="0" fontId="35" fillId="0" borderId="23" xfId="8" applyFont="1" applyFill="1" applyBorder="1" applyAlignment="1">
      <alignment horizontal="center" vertical="center" wrapText="1"/>
    </xf>
    <xf numFmtId="0" fontId="35" fillId="0" borderId="22" xfId="8" applyFont="1" applyFill="1" applyBorder="1" applyAlignment="1">
      <alignment horizontal="center" vertical="center" wrapText="1"/>
    </xf>
    <xf numFmtId="0" fontId="35" fillId="0" borderId="13" xfId="8" applyFont="1" applyFill="1" applyBorder="1" applyAlignment="1">
      <alignment horizontal="center" vertical="center" wrapText="1"/>
    </xf>
    <xf numFmtId="0" fontId="35" fillId="0" borderId="3" xfId="8" applyFont="1" applyFill="1" applyBorder="1" applyAlignment="1">
      <alignment horizontal="center" vertical="center" wrapText="1"/>
    </xf>
    <xf numFmtId="0" fontId="35" fillId="0" borderId="1" xfId="8" applyFont="1" applyFill="1" applyBorder="1" applyAlignment="1">
      <alignment horizontal="center" vertical="center" wrapText="1"/>
    </xf>
    <xf numFmtId="0" fontId="36" fillId="0" borderId="39" xfId="8" applyFont="1" applyBorder="1" applyAlignment="1">
      <alignment horizontal="center" vertical="center" textRotation="255" wrapText="1"/>
    </xf>
    <xf numFmtId="0" fontId="36" fillId="0" borderId="66" xfId="8" applyFont="1" applyBorder="1" applyAlignment="1">
      <alignment horizontal="center" vertical="center" textRotation="255" wrapText="1"/>
    </xf>
    <xf numFmtId="0" fontId="36" fillId="0" borderId="36" xfId="8" applyFont="1" applyBorder="1" applyAlignment="1">
      <alignment horizontal="center" vertical="center" textRotation="255" wrapText="1"/>
    </xf>
    <xf numFmtId="0" fontId="36" fillId="0" borderId="4" xfId="8" applyFont="1" applyBorder="1" applyAlignment="1">
      <alignment horizontal="center" vertical="center" textRotation="255" wrapText="1"/>
    </xf>
    <xf numFmtId="0" fontId="36" fillId="0" borderId="26" xfId="8" applyFont="1" applyBorder="1" applyAlignment="1">
      <alignment horizontal="center" vertical="center" textRotation="255" wrapText="1"/>
    </xf>
    <xf numFmtId="0" fontId="36" fillId="0" borderId="25" xfId="8" applyFont="1" applyBorder="1" applyAlignment="1">
      <alignment horizontal="center" vertical="center" textRotation="255" wrapText="1"/>
    </xf>
    <xf numFmtId="0" fontId="35" fillId="9" borderId="5" xfId="8" applyFont="1" applyFill="1" applyBorder="1" applyAlignment="1">
      <alignment horizontal="center" vertical="center" wrapText="1"/>
    </xf>
    <xf numFmtId="0" fontId="35" fillId="9" borderId="0" xfId="8" applyFont="1" applyFill="1" applyBorder="1" applyAlignment="1">
      <alignment horizontal="center" vertical="center" wrapText="1"/>
    </xf>
    <xf numFmtId="0" fontId="35" fillId="9" borderId="4" xfId="8" applyFont="1" applyFill="1" applyBorder="1" applyAlignment="1">
      <alignment horizontal="center" vertical="center" wrapText="1"/>
    </xf>
    <xf numFmtId="0" fontId="34" fillId="0" borderId="38" xfId="8" applyFont="1" applyFill="1" applyBorder="1" applyAlignment="1">
      <alignment horizontal="center" vertical="center"/>
    </xf>
    <xf numFmtId="0" fontId="34" fillId="0" borderId="0" xfId="8" applyFont="1" applyFill="1" applyBorder="1" applyAlignment="1">
      <alignment horizontal="center" vertical="center"/>
    </xf>
    <xf numFmtId="0" fontId="35" fillId="0" borderId="18" xfId="8" applyFont="1" applyFill="1" applyBorder="1" applyAlignment="1">
      <alignment horizontal="center" vertical="center" wrapText="1"/>
    </xf>
    <xf numFmtId="0" fontId="35" fillId="0" borderId="227" xfId="8" applyFont="1" applyFill="1" applyBorder="1" applyAlignment="1">
      <alignment horizontal="center" vertical="center" wrapText="1"/>
    </xf>
    <xf numFmtId="0" fontId="35" fillId="0" borderId="228" xfId="8" applyFont="1" applyFill="1" applyBorder="1" applyAlignment="1">
      <alignment horizontal="center" vertical="center" wrapText="1"/>
    </xf>
    <xf numFmtId="0" fontId="35" fillId="0" borderId="242" xfId="8" applyFont="1" applyFill="1" applyBorder="1" applyAlignment="1">
      <alignment horizontal="center" vertical="center" wrapText="1"/>
    </xf>
    <xf numFmtId="0" fontId="35" fillId="0" borderId="56" xfId="8" applyFont="1" applyFill="1" applyBorder="1" applyAlignment="1">
      <alignment horizontal="center" vertical="center" wrapText="1"/>
    </xf>
    <xf numFmtId="0" fontId="91" fillId="9" borderId="8" xfId="8" applyFont="1" applyFill="1" applyBorder="1" applyAlignment="1">
      <alignment horizontal="center" vertical="center" wrapText="1"/>
    </xf>
    <xf numFmtId="0" fontId="91" fillId="9" borderId="7" xfId="8" applyFont="1" applyFill="1" applyBorder="1" applyAlignment="1">
      <alignment horizontal="center" vertical="center" wrapText="1"/>
    </xf>
    <xf numFmtId="0" fontId="91" fillId="9" borderId="6" xfId="8" applyFont="1" applyFill="1" applyBorder="1" applyAlignment="1">
      <alignment horizontal="center" vertical="center" wrapText="1"/>
    </xf>
    <xf numFmtId="0" fontId="91" fillId="9" borderId="3" xfId="8" applyFont="1" applyFill="1" applyBorder="1" applyAlignment="1">
      <alignment horizontal="center" vertical="center" wrapText="1"/>
    </xf>
    <xf numFmtId="0" fontId="91" fillId="9" borderId="2" xfId="8" applyFont="1" applyFill="1" applyBorder="1" applyAlignment="1">
      <alignment horizontal="center" vertical="center" wrapText="1"/>
    </xf>
    <xf numFmtId="0" fontId="91" fillId="9" borderId="1" xfId="8" applyFont="1" applyFill="1" applyBorder="1" applyAlignment="1">
      <alignment horizontal="center" vertical="center" wrapText="1"/>
    </xf>
    <xf numFmtId="0" fontId="35" fillId="0" borderId="7" xfId="8" applyFont="1" applyFill="1" applyBorder="1" applyAlignment="1">
      <alignment horizontal="center" vertical="center" wrapText="1"/>
    </xf>
    <xf numFmtId="0" fontId="35" fillId="0" borderId="2" xfId="8" applyFont="1" applyFill="1" applyBorder="1" applyAlignment="1">
      <alignment horizontal="center" vertical="center" wrapText="1"/>
    </xf>
    <xf numFmtId="0" fontId="35" fillId="0" borderId="229" xfId="8" applyFont="1" applyFill="1" applyBorder="1" applyAlignment="1">
      <alignment horizontal="center" vertical="center" wrapText="1"/>
    </xf>
    <xf numFmtId="0" fontId="35" fillId="0" borderId="11" xfId="8" applyFont="1" applyFill="1" applyBorder="1" applyAlignment="1">
      <alignment horizontal="center" vertical="center" wrapText="1"/>
    </xf>
    <xf numFmtId="0" fontId="35" fillId="0" borderId="47" xfId="8" applyFont="1" applyFill="1" applyBorder="1" applyAlignment="1">
      <alignment horizontal="center" vertical="center" wrapText="1"/>
    </xf>
    <xf numFmtId="0" fontId="49" fillId="26" borderId="0" xfId="8" applyFont="1" applyFill="1" applyBorder="1" applyAlignment="1">
      <alignment horizontal="center" vertical="center" wrapText="1"/>
    </xf>
    <xf numFmtId="185" fontId="36" fillId="26" borderId="13" xfId="8" applyNumberFormat="1" applyFont="1" applyFill="1" applyBorder="1" applyAlignment="1">
      <alignment horizontal="center" vertical="center"/>
    </xf>
    <xf numFmtId="185" fontId="36" fillId="26" borderId="9" xfId="8" applyNumberFormat="1" applyFont="1" applyFill="1" applyBorder="1" applyAlignment="1">
      <alignment horizontal="center" vertical="center"/>
    </xf>
    <xf numFmtId="185" fontId="36" fillId="0" borderId="9" xfId="8" applyNumberFormat="1" applyFont="1" applyBorder="1" applyAlignment="1">
      <alignment horizontal="center" vertical="center"/>
    </xf>
    <xf numFmtId="185" fontId="36" fillId="0" borderId="21" xfId="8" applyNumberFormat="1" applyFont="1" applyBorder="1" applyAlignment="1">
      <alignment horizontal="center" vertical="center"/>
    </xf>
    <xf numFmtId="0" fontId="36" fillId="0" borderId="21" xfId="8" applyFont="1" applyBorder="1" applyAlignment="1">
      <alignment horizontal="center" vertical="center"/>
    </xf>
    <xf numFmtId="185" fontId="36" fillId="27" borderId="9" xfId="8" applyNumberFormat="1" applyFont="1" applyFill="1" applyBorder="1" applyAlignment="1">
      <alignment horizontal="center" vertical="center"/>
    </xf>
    <xf numFmtId="185" fontId="36" fillId="27" borderId="21" xfId="8" applyNumberFormat="1" applyFont="1" applyFill="1" applyBorder="1" applyAlignment="1">
      <alignment horizontal="center" vertical="center"/>
    </xf>
    <xf numFmtId="0" fontId="36" fillId="0" borderId="13" xfId="8" applyFont="1" applyBorder="1" applyAlignment="1">
      <alignment horizontal="center" vertical="center"/>
    </xf>
    <xf numFmtId="185" fontId="36" fillId="26" borderId="33" xfId="8" applyNumberFormat="1" applyFont="1" applyFill="1" applyBorder="1" applyAlignment="1">
      <alignment horizontal="center" vertical="center"/>
    </xf>
    <xf numFmtId="0" fontId="37" fillId="16" borderId="131" xfId="8" applyFont="1" applyFill="1" applyBorder="1" applyAlignment="1">
      <alignment horizontal="center" vertical="center"/>
    </xf>
    <xf numFmtId="0" fontId="37" fillId="16" borderId="45" xfId="8" applyFont="1" applyFill="1" applyBorder="1" applyAlignment="1">
      <alignment horizontal="center" vertical="center"/>
    </xf>
    <xf numFmtId="0" fontId="37" fillId="16" borderId="40" xfId="8" applyFont="1" applyFill="1" applyBorder="1" applyAlignment="1">
      <alignment horizontal="center" vertical="center"/>
    </xf>
    <xf numFmtId="0" fontId="36" fillId="16" borderId="13" xfId="8" applyFont="1" applyFill="1" applyBorder="1" applyAlignment="1">
      <alignment horizontal="center" vertical="center" wrapText="1"/>
    </xf>
    <xf numFmtId="0" fontId="36" fillId="16" borderId="9" xfId="8" applyFont="1" applyFill="1" applyBorder="1" applyAlignment="1">
      <alignment horizontal="center" vertical="center" wrapText="1"/>
    </xf>
    <xf numFmtId="0" fontId="36" fillId="16" borderId="21" xfId="8" applyFont="1" applyFill="1" applyBorder="1" applyAlignment="1">
      <alignment horizontal="center" vertical="center" wrapText="1"/>
    </xf>
    <xf numFmtId="0" fontId="37" fillId="18" borderId="131" xfId="8" applyFont="1" applyFill="1" applyBorder="1" applyAlignment="1">
      <alignment horizontal="center" vertical="center"/>
    </xf>
    <xf numFmtId="0" fontId="37" fillId="18" borderId="45" xfId="8" applyFont="1" applyFill="1" applyBorder="1" applyAlignment="1">
      <alignment horizontal="center" vertical="center"/>
    </xf>
    <xf numFmtId="0" fontId="37" fillId="18" borderId="40" xfId="8" applyFont="1" applyFill="1" applyBorder="1" applyAlignment="1">
      <alignment horizontal="center" vertical="center"/>
    </xf>
    <xf numFmtId="0" fontId="36" fillId="18" borderId="13" xfId="8" applyFont="1" applyFill="1" applyBorder="1" applyAlignment="1">
      <alignment horizontal="center" vertical="center" wrapText="1"/>
    </xf>
    <xf numFmtId="0" fontId="36" fillId="18" borderId="9" xfId="8" applyFont="1" applyFill="1" applyBorder="1" applyAlignment="1">
      <alignment horizontal="center" vertical="center" wrapText="1"/>
    </xf>
    <xf numFmtId="0" fontId="36" fillId="18" borderId="21" xfId="8" applyFont="1" applyFill="1" applyBorder="1" applyAlignment="1">
      <alignment horizontal="center" vertical="center" wrapText="1"/>
    </xf>
    <xf numFmtId="0" fontId="36" fillId="0" borderId="33" xfId="8" applyFont="1" applyBorder="1" applyAlignment="1">
      <alignment horizontal="center" vertical="center"/>
    </xf>
    <xf numFmtId="0" fontId="37" fillId="17" borderId="34" xfId="8" applyFont="1" applyFill="1" applyBorder="1" applyAlignment="1">
      <alignment horizontal="center" vertical="center"/>
    </xf>
    <xf numFmtId="0" fontId="37" fillId="17" borderId="45" xfId="8" applyFont="1" applyFill="1" applyBorder="1" applyAlignment="1">
      <alignment horizontal="center" vertical="center"/>
    </xf>
    <xf numFmtId="0" fontId="37" fillId="17" borderId="40" xfId="8" applyFont="1" applyFill="1" applyBorder="1" applyAlignment="1">
      <alignment horizontal="center" vertical="center"/>
    </xf>
    <xf numFmtId="0" fontId="36" fillId="17" borderId="33" xfId="8" applyFont="1" applyFill="1" applyBorder="1" applyAlignment="1">
      <alignment horizontal="center" vertical="center" wrapText="1"/>
    </xf>
    <xf numFmtId="0" fontId="36" fillId="17" borderId="9" xfId="8" applyFont="1" applyFill="1" applyBorder="1" applyAlignment="1">
      <alignment horizontal="center" vertical="center" wrapText="1"/>
    </xf>
    <xf numFmtId="0" fontId="36" fillId="17" borderId="21" xfId="8" applyFont="1" applyFill="1" applyBorder="1" applyAlignment="1">
      <alignment horizontal="center" vertical="center" wrapText="1"/>
    </xf>
    <xf numFmtId="0" fontId="35" fillId="0" borderId="9" xfId="8" applyFont="1" applyBorder="1" applyAlignment="1">
      <alignment horizontal="center" vertical="center"/>
    </xf>
    <xf numFmtId="0" fontId="35" fillId="0" borderId="15" xfId="8" applyFont="1" applyBorder="1" applyAlignment="1">
      <alignment horizontal="center" vertical="center"/>
    </xf>
    <xf numFmtId="0" fontId="47" fillId="26" borderId="9" xfId="8" applyFont="1" applyFill="1" applyBorder="1" applyAlignment="1">
      <alignment horizontal="center" wrapText="1"/>
    </xf>
    <xf numFmtId="0" fontId="47" fillId="26" borderId="9" xfId="8" applyFont="1" applyFill="1" applyBorder="1" applyAlignment="1">
      <alignment horizontal="center"/>
    </xf>
    <xf numFmtId="0" fontId="47" fillId="26" borderId="15" xfId="8" applyFont="1" applyFill="1" applyBorder="1" applyAlignment="1">
      <alignment horizontal="center"/>
    </xf>
    <xf numFmtId="0" fontId="37" fillId="28" borderId="34" xfId="8" applyFont="1" applyFill="1" applyBorder="1" applyAlignment="1">
      <alignment horizontal="center" vertical="center"/>
    </xf>
    <xf numFmtId="0" fontId="37" fillId="28" borderId="45" xfId="8" applyFont="1" applyFill="1" applyBorder="1" applyAlignment="1">
      <alignment horizontal="center" vertical="center"/>
    </xf>
    <xf numFmtId="0" fontId="37" fillId="28" borderId="40" xfId="8" applyFont="1" applyFill="1" applyBorder="1" applyAlignment="1">
      <alignment horizontal="center" vertical="center"/>
    </xf>
    <xf numFmtId="0" fontId="36" fillId="28" borderId="33" xfId="8" applyFont="1" applyFill="1" applyBorder="1" applyAlignment="1">
      <alignment horizontal="center" vertical="center" wrapText="1"/>
    </xf>
    <xf numFmtId="0" fontId="36" fillId="28" borderId="9" xfId="8" applyFont="1" applyFill="1" applyBorder="1" applyAlignment="1">
      <alignment horizontal="center" vertical="center" wrapText="1"/>
    </xf>
    <xf numFmtId="0" fontId="36" fillId="28" borderId="21" xfId="8" applyFont="1" applyFill="1" applyBorder="1" applyAlignment="1">
      <alignment horizontal="center" vertical="center" wrapText="1"/>
    </xf>
    <xf numFmtId="183" fontId="36" fillId="0" borderId="38" xfId="8" applyNumberFormat="1" applyFont="1" applyBorder="1" applyAlignment="1">
      <alignment horizontal="center" vertical="center" wrapText="1"/>
    </xf>
    <xf numFmtId="183" fontId="36" fillId="0" borderId="37" xfId="8" applyNumberFormat="1" applyFont="1" applyBorder="1" applyAlignment="1">
      <alignment horizontal="center" vertical="center" wrapText="1"/>
    </xf>
    <xf numFmtId="183" fontId="36" fillId="0" borderId="0" xfId="8" applyNumberFormat="1" applyFont="1" applyBorder="1" applyAlignment="1">
      <alignment horizontal="center" vertical="center" wrapText="1"/>
    </xf>
    <xf numFmtId="183" fontId="36" fillId="0" borderId="35" xfId="8" applyNumberFormat="1" applyFont="1" applyBorder="1" applyAlignment="1">
      <alignment horizontal="center" vertical="center" wrapText="1"/>
    </xf>
    <xf numFmtId="183" fontId="36" fillId="0" borderId="19" xfId="8" applyNumberFormat="1" applyFont="1" applyBorder="1" applyAlignment="1">
      <alignment horizontal="center" vertical="center" wrapText="1"/>
    </xf>
    <xf numFmtId="183" fontId="36" fillId="0" borderId="18" xfId="8" applyNumberFormat="1" applyFont="1" applyBorder="1" applyAlignment="1">
      <alignment horizontal="center" vertical="center" wrapText="1"/>
    </xf>
    <xf numFmtId="0" fontId="36" fillId="0" borderId="34" xfId="8" applyFont="1" applyFill="1" applyBorder="1" applyAlignment="1">
      <alignment horizontal="center" vertical="center" wrapText="1"/>
    </xf>
    <xf numFmtId="0" fontId="36" fillId="0" borderId="33" xfId="8" applyFont="1" applyFill="1" applyBorder="1" applyAlignment="1">
      <alignment horizontal="center" vertical="center" wrapText="1"/>
    </xf>
    <xf numFmtId="0" fontId="36" fillId="0" borderId="45" xfId="8" applyFont="1" applyFill="1" applyBorder="1" applyAlignment="1">
      <alignment horizontal="center" vertical="center" wrapText="1"/>
    </xf>
    <xf numFmtId="0" fontId="36" fillId="0" borderId="42" xfId="8" applyFont="1" applyFill="1" applyBorder="1" applyAlignment="1">
      <alignment horizontal="center" vertical="center" wrapText="1"/>
    </xf>
    <xf numFmtId="0" fontId="36" fillId="0" borderId="15" xfId="8" applyFont="1" applyFill="1" applyBorder="1" applyAlignment="1">
      <alignment horizontal="center" vertical="center" wrapText="1"/>
    </xf>
    <xf numFmtId="0" fontId="36" fillId="0" borderId="29" xfId="8" applyFont="1" applyBorder="1" applyAlignment="1">
      <alignment horizontal="center" vertical="center"/>
    </xf>
    <xf numFmtId="0" fontId="36" fillId="0" borderId="143" xfId="8" applyFont="1" applyBorder="1" applyAlignment="1">
      <alignment horizontal="center" vertical="center"/>
    </xf>
    <xf numFmtId="0" fontId="73" fillId="0" borderId="133" xfId="8" applyFont="1" applyBorder="1" applyAlignment="1">
      <alignment horizontal="center" vertical="center" wrapText="1"/>
    </xf>
    <xf numFmtId="0" fontId="73" fillId="0" borderId="118" xfId="8" applyFont="1" applyBorder="1" applyAlignment="1">
      <alignment horizontal="center" vertical="center" wrapText="1"/>
    </xf>
    <xf numFmtId="0" fontId="73" fillId="0" borderId="157" xfId="8" applyFont="1" applyBorder="1" applyAlignment="1">
      <alignment horizontal="center" vertical="center" wrapText="1"/>
    </xf>
    <xf numFmtId="0" fontId="73" fillId="0" borderId="14" xfId="8" applyFont="1" applyBorder="1" applyAlignment="1">
      <alignment horizontal="center" vertical="center" wrapText="1"/>
    </xf>
    <xf numFmtId="0" fontId="73" fillId="0" borderId="218" xfId="8" applyFont="1" applyBorder="1" applyAlignment="1">
      <alignment horizontal="center" vertical="center" wrapText="1"/>
    </xf>
    <xf numFmtId="0" fontId="73" fillId="0" borderId="217" xfId="8" applyFont="1" applyBorder="1" applyAlignment="1">
      <alignment horizontal="center" vertical="center" wrapText="1"/>
    </xf>
    <xf numFmtId="0" fontId="95" fillId="0" borderId="118" xfId="8" applyNumberFormat="1" applyFont="1" applyBorder="1" applyAlignment="1">
      <alignment horizontal="center" vertical="center" wrapText="1"/>
    </xf>
    <xf numFmtId="0" fontId="95" fillId="0" borderId="132" xfId="8" applyNumberFormat="1" applyFont="1" applyBorder="1" applyAlignment="1">
      <alignment horizontal="center" vertical="center" wrapText="1"/>
    </xf>
    <xf numFmtId="0" fontId="95" fillId="0" borderId="14" xfId="8" applyNumberFormat="1" applyFont="1" applyBorder="1" applyAlignment="1">
      <alignment horizontal="center" vertical="center" wrapText="1"/>
    </xf>
    <xf numFmtId="0" fontId="95" fillId="0" borderId="142" xfId="8" applyNumberFormat="1" applyFont="1" applyBorder="1" applyAlignment="1">
      <alignment horizontal="center" vertical="center" wrapText="1"/>
    </xf>
    <xf numFmtId="0" fontId="95" fillId="0" borderId="217" xfId="8" applyNumberFormat="1" applyFont="1" applyBorder="1" applyAlignment="1">
      <alignment horizontal="center" vertical="center" wrapText="1"/>
    </xf>
    <xf numFmtId="0" fontId="95" fillId="0" borderId="224" xfId="8" applyNumberFormat="1" applyFont="1" applyBorder="1" applyAlignment="1">
      <alignment horizontal="center" vertical="center" wrapText="1"/>
    </xf>
    <xf numFmtId="0" fontId="42" fillId="0" borderId="133" xfId="8" applyFont="1" applyBorder="1" applyAlignment="1">
      <alignment horizontal="center" vertical="center" wrapText="1"/>
    </xf>
    <xf numFmtId="0" fontId="42" fillId="0" borderId="118" xfId="8" applyFont="1" applyBorder="1" applyAlignment="1">
      <alignment horizontal="center" vertical="center" wrapText="1"/>
    </xf>
    <xf numFmtId="0" fontId="42" fillId="0" borderId="65" xfId="8" applyFont="1" applyBorder="1" applyAlignment="1">
      <alignment horizontal="center" vertical="center" wrapText="1"/>
    </xf>
    <xf numFmtId="0" fontId="42" fillId="0" borderId="157" xfId="8" applyFont="1" applyBorder="1" applyAlignment="1">
      <alignment horizontal="center" vertical="center" wrapText="1"/>
    </xf>
    <xf numFmtId="0" fontId="42" fillId="0" borderId="14" xfId="8" applyFont="1" applyBorder="1" applyAlignment="1">
      <alignment horizontal="center" vertical="center" wrapText="1"/>
    </xf>
    <xf numFmtId="0" fontId="42" fillId="0" borderId="5" xfId="8" applyFont="1" applyBorder="1" applyAlignment="1">
      <alignment horizontal="center" vertical="center" wrapText="1"/>
    </xf>
    <xf numFmtId="0" fontId="42" fillId="0" borderId="218" xfId="8" applyFont="1" applyBorder="1" applyAlignment="1">
      <alignment horizontal="center" vertical="center" wrapText="1"/>
    </xf>
    <xf numFmtId="0" fontId="42" fillId="0" borderId="217" xfId="8" applyFont="1" applyBorder="1" applyAlignment="1">
      <alignment horizontal="center" vertical="center" wrapText="1"/>
    </xf>
    <xf numFmtId="0" fontId="42" fillId="0" borderId="20" xfId="8" applyFont="1" applyBorder="1" applyAlignment="1">
      <alignment horizontal="center" vertical="center" wrapText="1"/>
    </xf>
    <xf numFmtId="183" fontId="36" fillId="0" borderId="65" xfId="8" applyNumberFormat="1" applyFont="1" applyBorder="1" applyAlignment="1">
      <alignment horizontal="center" vertical="center" wrapText="1"/>
    </xf>
    <xf numFmtId="183" fontId="36" fillId="0" borderId="5" xfId="8" applyNumberFormat="1" applyFont="1" applyBorder="1" applyAlignment="1">
      <alignment horizontal="center" vertical="center" wrapText="1"/>
    </xf>
    <xf numFmtId="183" fontId="36" fillId="0" borderId="20" xfId="8" applyNumberFormat="1" applyFont="1" applyBorder="1" applyAlignment="1">
      <alignment horizontal="center" vertical="center" wrapText="1"/>
    </xf>
    <xf numFmtId="0" fontId="117" fillId="0" borderId="0" xfId="8" applyFont="1" applyBorder="1" applyAlignment="1">
      <alignment horizontal="center" vertical="center" wrapText="1"/>
    </xf>
    <xf numFmtId="0" fontId="99" fillId="0" borderId="118" xfId="8" applyNumberFormat="1" applyFont="1" applyBorder="1" applyAlignment="1">
      <alignment horizontal="center" vertical="center" wrapText="1"/>
    </xf>
    <xf numFmtId="0" fontId="99" fillId="0" borderId="132" xfId="8" applyNumberFormat="1" applyFont="1" applyBorder="1" applyAlignment="1">
      <alignment horizontal="center" vertical="center" wrapText="1"/>
    </xf>
    <xf numFmtId="0" fontId="99" fillId="0" borderId="14" xfId="8" applyNumberFormat="1" applyFont="1" applyBorder="1" applyAlignment="1">
      <alignment horizontal="center" vertical="center" wrapText="1"/>
    </xf>
    <xf numFmtId="0" fontId="99" fillId="0" borderId="142" xfId="8" applyNumberFormat="1" applyFont="1" applyBorder="1" applyAlignment="1">
      <alignment horizontal="center" vertical="center" wrapText="1"/>
    </xf>
    <xf numFmtId="0" fontId="99" fillId="0" borderId="217" xfId="8" applyNumberFormat="1" applyFont="1" applyBorder="1" applyAlignment="1">
      <alignment horizontal="center" vertical="center" wrapText="1"/>
    </xf>
    <xf numFmtId="0" fontId="99" fillId="0" borderId="224" xfId="8" applyNumberFormat="1" applyFont="1" applyBorder="1" applyAlignment="1">
      <alignment horizontal="center" vertical="center" wrapText="1"/>
    </xf>
    <xf numFmtId="56" fontId="100" fillId="0" borderId="38" xfId="8" applyNumberFormat="1" applyFont="1" applyBorder="1" applyAlignment="1">
      <alignment horizontal="center" vertical="center" wrapText="1"/>
    </xf>
    <xf numFmtId="0" fontId="100" fillId="0" borderId="38" xfId="8" applyFont="1" applyBorder="1" applyAlignment="1">
      <alignment horizontal="center" vertical="center" wrapText="1"/>
    </xf>
    <xf numFmtId="0" fontId="100" fillId="0" borderId="37" xfId="8" applyFont="1" applyBorder="1" applyAlignment="1">
      <alignment horizontal="center" vertical="center" wrapText="1"/>
    </xf>
    <xf numFmtId="0" fontId="100" fillId="0" borderId="0" xfId="8" applyFont="1" applyBorder="1" applyAlignment="1">
      <alignment horizontal="center" vertical="center" wrapText="1"/>
    </xf>
    <xf numFmtId="0" fontId="100" fillId="0" borderId="35" xfId="8" applyFont="1" applyBorder="1" applyAlignment="1">
      <alignment horizontal="center" vertical="center" wrapText="1"/>
    </xf>
    <xf numFmtId="0" fontId="100" fillId="0" borderId="19" xfId="8" applyFont="1" applyBorder="1" applyAlignment="1">
      <alignment horizontal="center" vertical="center" wrapText="1"/>
    </xf>
    <xf numFmtId="0" fontId="100" fillId="0" borderId="18" xfId="8" applyFont="1" applyBorder="1" applyAlignment="1">
      <alignment horizontal="center" vertical="center" wrapText="1"/>
    </xf>
    <xf numFmtId="0" fontId="36" fillId="0" borderId="266" xfId="8" applyFont="1" applyFill="1" applyBorder="1" applyAlignment="1">
      <alignment horizontal="center" vertical="center" wrapText="1"/>
    </xf>
    <xf numFmtId="0" fontId="36" fillId="0" borderId="255" xfId="8" applyFont="1" applyFill="1" applyBorder="1" applyAlignment="1">
      <alignment horizontal="center" vertical="center" wrapText="1"/>
    </xf>
    <xf numFmtId="0" fontId="36" fillId="0" borderId="268" xfId="8" applyFont="1" applyFill="1" applyBorder="1" applyAlignment="1">
      <alignment horizontal="center" vertical="center" wrapText="1"/>
    </xf>
    <xf numFmtId="0" fontId="36" fillId="0" borderId="267" xfId="8" applyFont="1" applyBorder="1" applyAlignment="1">
      <alignment horizontal="center" vertical="center"/>
    </xf>
    <xf numFmtId="0" fontId="47" fillId="26" borderId="256" xfId="8" applyFont="1" applyFill="1" applyBorder="1" applyAlignment="1">
      <alignment horizontal="center"/>
    </xf>
    <xf numFmtId="0" fontId="47" fillId="26" borderId="288" xfId="8" applyFont="1" applyFill="1" applyBorder="1" applyAlignment="1">
      <alignment horizontal="center"/>
    </xf>
    <xf numFmtId="0" fontId="37" fillId="28" borderId="266" xfId="8" applyFont="1" applyFill="1" applyBorder="1" applyAlignment="1">
      <alignment horizontal="center" vertical="center"/>
    </xf>
    <xf numFmtId="0" fontId="37" fillId="28" borderId="255" xfId="8" applyFont="1" applyFill="1" applyBorder="1" applyAlignment="1">
      <alignment horizontal="center" vertical="center"/>
    </xf>
    <xf numFmtId="0" fontId="37" fillId="28" borderId="270" xfId="8" applyFont="1" applyFill="1" applyBorder="1" applyAlignment="1">
      <alignment horizontal="center" vertical="center"/>
    </xf>
    <xf numFmtId="185" fontId="36" fillId="26" borderId="267" xfId="8" applyNumberFormat="1" applyFont="1" applyFill="1" applyBorder="1" applyAlignment="1">
      <alignment horizontal="center" vertical="center"/>
    </xf>
    <xf numFmtId="185" fontId="36" fillId="26" borderId="256" xfId="8" applyNumberFormat="1" applyFont="1" applyFill="1" applyBorder="1" applyAlignment="1">
      <alignment horizontal="center" vertical="center"/>
    </xf>
    <xf numFmtId="185" fontId="36" fillId="26" borderId="284" xfId="8" applyNumberFormat="1" applyFont="1" applyFill="1" applyBorder="1" applyAlignment="1">
      <alignment horizontal="center" vertical="center"/>
    </xf>
    <xf numFmtId="185" fontId="36" fillId="27" borderId="256" xfId="8" applyNumberFormat="1" applyFont="1" applyFill="1" applyBorder="1" applyAlignment="1">
      <alignment horizontal="center" vertical="center"/>
    </xf>
    <xf numFmtId="185" fontId="36" fillId="27" borderId="269" xfId="8" applyNumberFormat="1" applyFont="1" applyFill="1" applyBorder="1" applyAlignment="1">
      <alignment horizontal="center" vertical="center"/>
    </xf>
    <xf numFmtId="0" fontId="100" fillId="0" borderId="13" xfId="8" applyFont="1" applyBorder="1" applyAlignment="1">
      <alignment horizontal="center" vertical="center"/>
    </xf>
    <xf numFmtId="0" fontId="100" fillId="0" borderId="9" xfId="8" applyFont="1" applyBorder="1" applyAlignment="1">
      <alignment horizontal="center" vertical="center"/>
    </xf>
    <xf numFmtId="185" fontId="100" fillId="26" borderId="33" xfId="8" applyNumberFormat="1" applyFont="1" applyFill="1" applyBorder="1" applyAlignment="1">
      <alignment horizontal="center" vertical="center"/>
    </xf>
    <xf numFmtId="185" fontId="100" fillId="26" borderId="9" xfId="8" applyNumberFormat="1" applyFont="1" applyFill="1" applyBorder="1" applyAlignment="1">
      <alignment horizontal="center" vertical="center"/>
    </xf>
    <xf numFmtId="185" fontId="100" fillId="0" borderId="9" xfId="8" applyNumberFormat="1" applyFont="1" applyBorder="1" applyAlignment="1">
      <alignment horizontal="center" vertical="center"/>
    </xf>
    <xf numFmtId="185" fontId="100" fillId="0" borderId="21" xfId="8" applyNumberFormat="1" applyFont="1" applyBorder="1" applyAlignment="1">
      <alignment horizontal="center" vertical="center"/>
    </xf>
    <xf numFmtId="185" fontId="100" fillId="27" borderId="9" xfId="8" applyNumberFormat="1" applyFont="1" applyFill="1" applyBorder="1" applyAlignment="1">
      <alignment horizontal="center" vertical="center"/>
    </xf>
    <xf numFmtId="185" fontId="100" fillId="27" borderId="21" xfId="8" applyNumberFormat="1" applyFont="1" applyFill="1" applyBorder="1" applyAlignment="1">
      <alignment horizontal="center" vertical="center"/>
    </xf>
    <xf numFmtId="0" fontId="37" fillId="18" borderId="271" xfId="8" applyFont="1" applyFill="1" applyBorder="1" applyAlignment="1">
      <alignment horizontal="center" vertical="center"/>
    </xf>
    <xf numFmtId="0" fontId="37" fillId="18" borderId="255" xfId="8" applyFont="1" applyFill="1" applyBorder="1" applyAlignment="1">
      <alignment horizontal="center" vertical="center"/>
    </xf>
    <xf numFmtId="0" fontId="37" fillId="18" borderId="270" xfId="8" applyFont="1" applyFill="1" applyBorder="1" applyAlignment="1">
      <alignment horizontal="center" vertical="center"/>
    </xf>
    <xf numFmtId="0" fontId="95" fillId="0" borderId="22" xfId="8" applyFont="1" applyFill="1" applyBorder="1" applyAlignment="1">
      <alignment horizontal="center" vertical="center" wrapText="1"/>
    </xf>
    <xf numFmtId="0" fontId="95" fillId="0" borderId="21" xfId="8" applyFont="1" applyFill="1" applyBorder="1" applyAlignment="1">
      <alignment horizontal="center" vertical="center" wrapText="1"/>
    </xf>
    <xf numFmtId="0" fontId="35" fillId="0" borderId="41" xfId="8" applyFont="1" applyBorder="1" applyAlignment="1">
      <alignment horizontal="center" vertical="center" wrapText="1"/>
    </xf>
    <xf numFmtId="0" fontId="35" fillId="0" borderId="263" xfId="8" applyFont="1" applyBorder="1" applyAlignment="1">
      <alignment horizontal="center" vertical="center" wrapText="1"/>
    </xf>
    <xf numFmtId="0" fontId="35" fillId="0" borderId="259" xfId="8" applyFont="1" applyBorder="1" applyAlignment="1">
      <alignment horizontal="center" vertical="center" wrapText="1"/>
    </xf>
    <xf numFmtId="0" fontId="35" fillId="0" borderId="260" xfId="8" applyFont="1" applyBorder="1" applyAlignment="1">
      <alignment horizontal="center" vertical="center" wrapText="1"/>
    </xf>
    <xf numFmtId="0" fontId="36" fillId="0" borderId="41" xfId="8" applyFont="1" applyBorder="1" applyAlignment="1">
      <alignment horizontal="center" vertical="center" textRotation="255" wrapText="1"/>
    </xf>
    <xf numFmtId="0" fontId="36" fillId="0" borderId="250" xfId="8" applyFont="1" applyBorder="1" applyAlignment="1">
      <alignment horizontal="center" vertical="center" textRotation="255" wrapText="1"/>
    </xf>
    <xf numFmtId="0" fontId="36" fillId="0" borderId="259" xfId="8" applyFont="1" applyBorder="1" applyAlignment="1">
      <alignment horizontal="center" vertical="center" textRotation="255" wrapText="1"/>
    </xf>
    <xf numFmtId="0" fontId="98" fillId="0" borderId="33" xfId="8" applyFont="1" applyFill="1" applyBorder="1" applyAlignment="1">
      <alignment horizontal="center" vertical="center" wrapText="1"/>
    </xf>
    <xf numFmtId="0" fontId="98" fillId="0" borderId="29" xfId="8" applyFont="1" applyFill="1" applyBorder="1" applyAlignment="1">
      <alignment horizontal="center" vertical="center" wrapText="1"/>
    </xf>
    <xf numFmtId="0" fontId="98" fillId="0" borderId="15" xfId="8" applyFont="1" applyFill="1" applyBorder="1" applyAlignment="1">
      <alignment horizontal="center" vertical="center" wrapText="1"/>
    </xf>
    <xf numFmtId="0" fontId="98" fillId="0" borderId="8" xfId="8" applyFont="1" applyFill="1" applyBorder="1" applyAlignment="1">
      <alignment horizontal="center" vertical="center" wrapText="1"/>
    </xf>
    <xf numFmtId="0" fontId="35" fillId="0" borderId="289" xfId="8" applyFont="1" applyFill="1" applyBorder="1" applyAlignment="1">
      <alignment horizontal="center" vertical="center" wrapText="1"/>
    </xf>
    <xf numFmtId="0" fontId="35" fillId="0" borderId="290" xfId="8" applyFont="1" applyFill="1" applyBorder="1" applyAlignment="1">
      <alignment horizontal="center" vertical="center" wrapText="1"/>
    </xf>
    <xf numFmtId="0" fontId="35" fillId="0" borderId="291" xfId="8" applyFont="1" applyFill="1" applyBorder="1" applyAlignment="1">
      <alignment horizontal="center" vertical="center" wrapText="1"/>
    </xf>
    <xf numFmtId="0" fontId="98" fillId="0" borderId="9" xfId="8" applyFont="1" applyFill="1" applyBorder="1" applyAlignment="1">
      <alignment horizontal="center" vertical="center" wrapText="1"/>
    </xf>
    <xf numFmtId="0" fontId="98" fillId="0" borderId="12" xfId="8" applyFont="1" applyFill="1" applyBorder="1" applyAlignment="1">
      <alignment horizontal="center" vertical="center" wrapText="1"/>
    </xf>
    <xf numFmtId="0" fontId="35" fillId="0" borderId="257" xfId="8" applyFont="1" applyFill="1" applyBorder="1" applyAlignment="1">
      <alignment horizontal="center" vertical="center" wrapText="1"/>
    </xf>
    <xf numFmtId="0" fontId="35" fillId="0" borderId="258" xfId="8" applyFont="1" applyFill="1" applyBorder="1" applyAlignment="1">
      <alignment horizontal="center" vertical="center" wrapText="1"/>
    </xf>
    <xf numFmtId="0" fontId="35" fillId="0" borderId="58" xfId="8" applyFont="1" applyFill="1" applyBorder="1" applyAlignment="1">
      <alignment horizontal="center" vertical="center" wrapText="1"/>
    </xf>
    <xf numFmtId="0" fontId="35" fillId="0" borderId="292" xfId="8" applyFont="1" applyFill="1" applyBorder="1" applyAlignment="1">
      <alignment horizontal="center" vertical="center" wrapText="1"/>
    </xf>
    <xf numFmtId="0" fontId="37" fillId="0" borderId="41" xfId="8" applyFont="1" applyBorder="1" applyAlignment="1">
      <alignment horizontal="center" vertical="center" wrapText="1"/>
    </xf>
    <xf numFmtId="0" fontId="37" fillId="0" borderId="250" xfId="8" applyFont="1" applyBorder="1" applyAlignment="1">
      <alignment horizontal="center" vertical="center" wrapText="1"/>
    </xf>
    <xf numFmtId="0" fontId="35" fillId="0" borderId="76" xfId="8" applyFont="1" applyFill="1" applyBorder="1" applyAlignment="1">
      <alignment horizontal="center" vertical="center"/>
    </xf>
    <xf numFmtId="0" fontId="35" fillId="0" borderId="16" xfId="8" applyFont="1" applyFill="1" applyBorder="1" applyAlignment="1">
      <alignment horizontal="center" vertical="center"/>
    </xf>
    <xf numFmtId="0" fontId="35" fillId="0" borderId="77" xfId="8" applyFont="1" applyFill="1" applyBorder="1" applyAlignment="1">
      <alignment horizontal="center" vertical="center"/>
    </xf>
    <xf numFmtId="0" fontId="36" fillId="0" borderId="263" xfId="8" applyFont="1" applyBorder="1" applyAlignment="1">
      <alignment horizontal="center" vertical="center" wrapText="1"/>
    </xf>
    <xf numFmtId="0" fontId="36" fillId="0" borderId="61" xfId="8" applyFont="1" applyBorder="1" applyAlignment="1">
      <alignment horizontal="center" vertical="center" wrapText="1"/>
    </xf>
    <xf numFmtId="0" fontId="36" fillId="0" borderId="16" xfId="8" applyFont="1" applyBorder="1" applyAlignment="1">
      <alignment horizontal="center" vertical="center" wrapText="1"/>
    </xf>
    <xf numFmtId="0" fontId="36" fillId="0" borderId="254" xfId="8" applyFont="1" applyBorder="1" applyAlignment="1">
      <alignment horizontal="center" vertical="center" wrapText="1"/>
    </xf>
    <xf numFmtId="0" fontId="35" fillId="0" borderId="253" xfId="8" applyFont="1" applyBorder="1" applyAlignment="1">
      <alignment horizontal="center" vertical="center"/>
    </xf>
    <xf numFmtId="0" fontId="35" fillId="0" borderId="16" xfId="8" applyFont="1" applyBorder="1" applyAlignment="1">
      <alignment horizontal="center" vertical="center"/>
    </xf>
    <xf numFmtId="0" fontId="35" fillId="0" borderId="77" xfId="8" applyFont="1" applyBorder="1" applyAlignment="1">
      <alignment horizontal="center" vertical="center"/>
    </xf>
    <xf numFmtId="0" fontId="35" fillId="0" borderId="260" xfId="8" applyFont="1" applyFill="1" applyBorder="1" applyAlignment="1">
      <alignment horizontal="center" vertical="center" wrapText="1"/>
    </xf>
    <xf numFmtId="0" fontId="34" fillId="0" borderId="263" xfId="8" applyFont="1" applyFill="1" applyBorder="1" applyAlignment="1">
      <alignment horizontal="center" vertical="center"/>
    </xf>
    <xf numFmtId="0" fontId="34" fillId="0" borderId="61" xfId="8" applyFont="1" applyFill="1" applyBorder="1" applyAlignment="1">
      <alignment horizontal="center" vertical="center"/>
    </xf>
    <xf numFmtId="0" fontId="38" fillId="0" borderId="41" xfId="8" applyFont="1" applyBorder="1" applyAlignment="1">
      <alignment horizontal="center" vertical="center" wrapText="1"/>
    </xf>
    <xf numFmtId="0" fontId="38" fillId="0" borderId="250" xfId="8" applyFont="1" applyBorder="1" applyAlignment="1">
      <alignment horizontal="center" vertical="center" wrapText="1"/>
    </xf>
    <xf numFmtId="0" fontId="38" fillId="0" borderId="259" xfId="8" applyFont="1" applyBorder="1" applyAlignment="1">
      <alignment horizontal="center" vertical="center" wrapText="1"/>
    </xf>
    <xf numFmtId="0" fontId="83" fillId="0" borderId="0" xfId="8" applyFont="1" applyBorder="1" applyAlignment="1">
      <alignment horizontal="right" vertical="center"/>
    </xf>
    <xf numFmtId="0" fontId="49" fillId="0" borderId="263" xfId="8" applyFont="1" applyBorder="1" applyAlignment="1">
      <alignment vertical="center"/>
    </xf>
    <xf numFmtId="0" fontId="49" fillId="0" borderId="61" xfId="8" applyFont="1" applyBorder="1" applyAlignment="1">
      <alignment vertical="center"/>
    </xf>
    <xf numFmtId="0" fontId="49" fillId="0" borderId="260" xfId="8" applyFont="1" applyBorder="1" applyAlignment="1">
      <alignment vertical="center"/>
    </xf>
    <xf numFmtId="56" fontId="100" fillId="0" borderId="65" xfId="8" applyNumberFormat="1" applyFont="1" applyBorder="1" applyAlignment="1">
      <alignment horizontal="center" vertical="center" wrapText="1"/>
    </xf>
    <xf numFmtId="56" fontId="100" fillId="0" borderId="5" xfId="8" applyNumberFormat="1" applyFont="1" applyBorder="1" applyAlignment="1">
      <alignment horizontal="center" vertical="center" wrapText="1"/>
    </xf>
    <xf numFmtId="56" fontId="100" fillId="0" borderId="0" xfId="8" applyNumberFormat="1" applyFont="1" applyBorder="1" applyAlignment="1">
      <alignment horizontal="center" vertical="center" wrapText="1"/>
    </xf>
    <xf numFmtId="56" fontId="100" fillId="0" borderId="20" xfId="8" applyNumberFormat="1" applyFont="1" applyBorder="1" applyAlignment="1">
      <alignment horizontal="center" vertical="center" wrapText="1"/>
    </xf>
    <xf numFmtId="56" fontId="100" fillId="0" borderId="19" xfId="8" applyNumberFormat="1" applyFont="1" applyBorder="1" applyAlignment="1">
      <alignment horizontal="center" vertical="center" wrapText="1"/>
    </xf>
    <xf numFmtId="0" fontId="35" fillId="0" borderId="27" xfId="8" applyFont="1" applyFill="1" applyBorder="1" applyAlignment="1">
      <alignment horizontal="center" vertical="center" wrapText="1"/>
    </xf>
    <xf numFmtId="185" fontId="100" fillId="26" borderId="13" xfId="8" applyNumberFormat="1" applyFont="1" applyFill="1" applyBorder="1" applyAlignment="1">
      <alignment horizontal="center" vertical="center"/>
    </xf>
    <xf numFmtId="0" fontId="102" fillId="0" borderId="5" xfId="8" applyFont="1" applyFill="1" applyBorder="1" applyAlignment="1">
      <alignment horizontal="center" vertical="center" wrapText="1"/>
    </xf>
    <xf numFmtId="0" fontId="102" fillId="0" borderId="35" xfId="8" applyFont="1" applyFill="1" applyBorder="1" applyAlignment="1">
      <alignment horizontal="center" vertical="center" wrapText="1"/>
    </xf>
    <xf numFmtId="0" fontId="102" fillId="0" borderId="3" xfId="8" applyFont="1" applyFill="1" applyBorder="1" applyAlignment="1">
      <alignment horizontal="center" vertical="center" wrapText="1"/>
    </xf>
    <xf numFmtId="0" fontId="102" fillId="0" borderId="56" xfId="8" applyFont="1" applyFill="1" applyBorder="1" applyAlignment="1">
      <alignment horizontal="center" vertical="center" wrapText="1"/>
    </xf>
    <xf numFmtId="0" fontId="49" fillId="0" borderId="61" xfId="8" applyFont="1" applyFill="1" applyBorder="1" applyAlignment="1">
      <alignment horizontal="center" vertical="center" wrapText="1"/>
    </xf>
    <xf numFmtId="0" fontId="49" fillId="0" borderId="58" xfId="8" applyFont="1" applyFill="1" applyBorder="1" applyAlignment="1">
      <alignment horizontal="center" vertical="center" wrapText="1"/>
    </xf>
    <xf numFmtId="0" fontId="35" fillId="0" borderId="280" xfId="8" applyFont="1" applyFill="1" applyBorder="1" applyAlignment="1">
      <alignment horizontal="center" vertical="center" wrapText="1"/>
    </xf>
    <xf numFmtId="0" fontId="102" fillId="0" borderId="61" xfId="8" applyFont="1" applyFill="1" applyBorder="1" applyAlignment="1">
      <alignment horizontal="center" vertical="center" wrapText="1"/>
    </xf>
    <xf numFmtId="0" fontId="102" fillId="0" borderId="58" xfId="8" applyFont="1" applyFill="1" applyBorder="1" applyAlignment="1">
      <alignment horizontal="center" vertical="center" wrapText="1"/>
    </xf>
    <xf numFmtId="0" fontId="57" fillId="0" borderId="248" xfId="0" applyFont="1" applyBorder="1" applyAlignment="1">
      <alignment horizontal="right" vertical="center"/>
    </xf>
    <xf numFmtId="0" fontId="57" fillId="0" borderId="17" xfId="0" applyFont="1" applyBorder="1" applyAlignment="1">
      <alignment horizontal="right" vertical="center"/>
    </xf>
    <xf numFmtId="0" fontId="57" fillId="0" borderId="249" xfId="0" applyFont="1" applyBorder="1" applyAlignment="1">
      <alignment horizontal="right" vertical="center"/>
    </xf>
    <xf numFmtId="0" fontId="57" fillId="0" borderId="48"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9" xfId="13" applyFont="1" applyFill="1" applyBorder="1" applyAlignment="1">
      <alignment horizontal="left" vertical="center"/>
    </xf>
    <xf numFmtId="0" fontId="57" fillId="0" borderId="12" xfId="13" applyFont="1" applyFill="1" applyBorder="1" applyAlignment="1">
      <alignment horizontal="left" vertical="center"/>
    </xf>
    <xf numFmtId="0" fontId="57" fillId="0" borderId="11" xfId="13" applyFont="1" applyFill="1" applyBorder="1" applyAlignment="1">
      <alignment horizontal="left" vertical="center"/>
    </xf>
    <xf numFmtId="0" fontId="57" fillId="0" borderId="10" xfId="13" applyFont="1" applyFill="1" applyBorder="1" applyAlignment="1">
      <alignment horizontal="left" vertical="center"/>
    </xf>
    <xf numFmtId="0" fontId="57" fillId="0" borderId="47" xfId="13" applyFont="1" applyFill="1" applyBorder="1" applyAlignment="1">
      <alignment horizontal="left" vertical="center"/>
    </xf>
    <xf numFmtId="0" fontId="57" fillId="0" borderId="38" xfId="0" applyFont="1" applyBorder="1" applyAlignment="1">
      <alignment horizontal="left" vertical="center" wrapText="1"/>
    </xf>
    <xf numFmtId="0" fontId="57" fillId="0" borderId="37" xfId="0" applyFont="1" applyBorder="1" applyAlignment="1">
      <alignment horizontal="left" vertical="center" wrapText="1"/>
    </xf>
    <xf numFmtId="0" fontId="57" fillId="0" borderId="0" xfId="0" applyFont="1" applyBorder="1" applyAlignment="1">
      <alignment horizontal="left" vertical="center" wrapText="1"/>
    </xf>
    <xf numFmtId="0" fontId="57" fillId="0" borderId="35" xfId="0" applyFont="1" applyBorder="1" applyAlignment="1">
      <alignment horizontal="left" vertical="center" wrapText="1"/>
    </xf>
    <xf numFmtId="0" fontId="45" fillId="23" borderId="39" xfId="0" applyFont="1" applyFill="1" applyBorder="1" applyAlignment="1">
      <alignment horizontal="center" vertical="center"/>
    </xf>
    <xf numFmtId="0" fontId="45" fillId="23" borderId="38" xfId="0" applyFont="1" applyFill="1" applyBorder="1" applyAlignment="1">
      <alignment horizontal="center" vertical="center"/>
    </xf>
    <xf numFmtId="0" fontId="45" fillId="23" borderId="66" xfId="0" applyFont="1" applyFill="1" applyBorder="1" applyAlignment="1">
      <alignment horizontal="center" vertical="center"/>
    </xf>
    <xf numFmtId="0" fontId="45" fillId="23" borderId="36" xfId="0" applyFont="1" applyFill="1" applyBorder="1" applyAlignment="1">
      <alignment horizontal="center" vertical="center"/>
    </xf>
    <xf numFmtId="0" fontId="45" fillId="23" borderId="0" xfId="0" applyFont="1" applyFill="1" applyBorder="1" applyAlignment="1">
      <alignment horizontal="center" vertical="center"/>
    </xf>
    <xf numFmtId="0" fontId="45" fillId="23" borderId="4" xfId="0" applyFont="1" applyFill="1" applyBorder="1" applyAlignment="1">
      <alignment horizontal="center" vertical="center"/>
    </xf>
    <xf numFmtId="0" fontId="45" fillId="23" borderId="59" xfId="0" applyFont="1" applyFill="1" applyBorder="1" applyAlignment="1">
      <alignment horizontal="center" vertical="center"/>
    </xf>
    <xf numFmtId="0" fontId="45" fillId="23" borderId="2" xfId="0" applyFont="1" applyFill="1" applyBorder="1" applyAlignment="1">
      <alignment horizontal="center" vertical="center"/>
    </xf>
    <xf numFmtId="0" fontId="45" fillId="23" borderId="1" xfId="0" applyFont="1" applyFill="1" applyBorder="1" applyAlignment="1">
      <alignment horizontal="center" vertical="center"/>
    </xf>
    <xf numFmtId="3" fontId="65" fillId="23" borderId="38" xfId="14" applyNumberFormat="1" applyFont="1" applyFill="1" applyBorder="1" applyAlignment="1">
      <alignment horizontal="center" vertical="center"/>
    </xf>
    <xf numFmtId="3" fontId="65" fillId="23" borderId="0" xfId="14" applyNumberFormat="1" applyFont="1" applyFill="1" applyBorder="1" applyAlignment="1">
      <alignment horizontal="center" vertical="center"/>
    </xf>
    <xf numFmtId="3" fontId="65" fillId="23" borderId="2" xfId="14" applyNumberFormat="1" applyFont="1" applyFill="1" applyBorder="1" applyAlignment="1">
      <alignment horizontal="center" vertical="center"/>
    </xf>
    <xf numFmtId="38" fontId="65" fillId="23" borderId="38" xfId="14" applyFont="1" applyFill="1" applyBorder="1" applyAlignment="1">
      <alignment horizontal="center" vertical="center"/>
    </xf>
    <xf numFmtId="38" fontId="65" fillId="23" borderId="37" xfId="14" applyFont="1" applyFill="1" applyBorder="1" applyAlignment="1">
      <alignment horizontal="center" vertical="center"/>
    </xf>
    <xf numFmtId="38" fontId="65" fillId="23" borderId="0" xfId="14" applyFont="1" applyFill="1" applyBorder="1" applyAlignment="1">
      <alignment horizontal="center" vertical="center"/>
    </xf>
    <xf numFmtId="38" fontId="65" fillId="23" borderId="35" xfId="14" applyFont="1" applyFill="1" applyBorder="1" applyAlignment="1">
      <alignment horizontal="center" vertical="center"/>
    </xf>
    <xf numFmtId="38" fontId="65" fillId="23" borderId="2" xfId="14" applyFont="1" applyFill="1" applyBorder="1" applyAlignment="1">
      <alignment horizontal="center" vertical="center"/>
    </xf>
    <xf numFmtId="38" fontId="65" fillId="23" borderId="56" xfId="14" applyFont="1" applyFill="1" applyBorder="1" applyAlignment="1">
      <alignment horizontal="center" vertical="center"/>
    </xf>
    <xf numFmtId="0" fontId="45" fillId="23" borderId="46" xfId="0" applyFont="1" applyFill="1" applyBorder="1" applyAlignment="1">
      <alignment horizontal="center" vertical="center"/>
    </xf>
    <xf numFmtId="0" fontId="45" fillId="23" borderId="7" xfId="0" applyFont="1" applyFill="1" applyBorder="1" applyAlignment="1">
      <alignment horizontal="center" vertical="center"/>
    </xf>
    <xf numFmtId="0" fontId="45" fillId="23" borderId="6" xfId="0" applyFont="1" applyFill="1" applyBorder="1" applyAlignment="1">
      <alignment horizontal="center" vertical="center"/>
    </xf>
    <xf numFmtId="0" fontId="45" fillId="23" borderId="26" xfId="0" applyFont="1" applyFill="1" applyBorder="1" applyAlignment="1">
      <alignment horizontal="center" vertical="center"/>
    </xf>
    <xf numFmtId="0" fontId="45" fillId="23" borderId="19" xfId="0" applyFont="1" applyFill="1" applyBorder="1" applyAlignment="1">
      <alignment horizontal="center" vertical="center"/>
    </xf>
    <xf numFmtId="0" fontId="45" fillId="23" borderId="25" xfId="0" applyFont="1" applyFill="1" applyBorder="1" applyAlignment="1">
      <alignment horizontal="center" vertical="center"/>
    </xf>
    <xf numFmtId="3" fontId="65" fillId="23" borderId="7" xfId="14" applyNumberFormat="1" applyFont="1" applyFill="1" applyBorder="1" applyAlignment="1">
      <alignment horizontal="center" vertical="center"/>
    </xf>
    <xf numFmtId="3" fontId="65" fillId="23" borderId="19" xfId="14" applyNumberFormat="1" applyFont="1" applyFill="1" applyBorder="1" applyAlignment="1">
      <alignment horizontal="center" vertical="center"/>
    </xf>
    <xf numFmtId="38" fontId="65" fillId="23" borderId="19" xfId="14" applyFont="1" applyFill="1" applyBorder="1" applyAlignment="1">
      <alignment horizontal="center" vertical="center"/>
    </xf>
    <xf numFmtId="38" fontId="65" fillId="23" borderId="18" xfId="14" applyFont="1" applyFill="1" applyBorder="1" applyAlignment="1">
      <alignment horizontal="center" vertical="center"/>
    </xf>
    <xf numFmtId="0" fontId="84" fillId="0" borderId="39" xfId="0" applyFont="1" applyFill="1" applyBorder="1" applyAlignment="1">
      <alignment horizontal="center" vertical="center"/>
    </xf>
    <xf numFmtId="0" fontId="84" fillId="0" borderId="38" xfId="0" applyFont="1" applyFill="1" applyBorder="1" applyAlignment="1">
      <alignment horizontal="center" vertical="center"/>
    </xf>
    <xf numFmtId="0" fontId="84" fillId="0" borderId="37" xfId="0" applyFont="1" applyFill="1" applyBorder="1" applyAlignment="1">
      <alignment horizontal="center" vertical="center"/>
    </xf>
    <xf numFmtId="0" fontId="84" fillId="0" borderId="59" xfId="0" applyFont="1" applyFill="1" applyBorder="1" applyAlignment="1">
      <alignment horizontal="center" vertical="center"/>
    </xf>
    <xf numFmtId="0" fontId="84" fillId="0" borderId="2" xfId="0" applyFont="1" applyFill="1" applyBorder="1" applyAlignment="1">
      <alignment horizontal="center" vertical="center"/>
    </xf>
    <xf numFmtId="0" fontId="84" fillId="0" borderId="56" xfId="0" applyFont="1" applyFill="1" applyBorder="1" applyAlignment="1">
      <alignment horizontal="center" vertical="center"/>
    </xf>
    <xf numFmtId="0" fontId="63" fillId="23" borderId="131" xfId="0" applyFont="1" applyFill="1" applyBorder="1" applyAlignment="1">
      <alignment horizontal="center" vertical="center"/>
    </xf>
    <xf numFmtId="0" fontId="63" fillId="23" borderId="13" xfId="0" applyFont="1" applyFill="1" applyBorder="1" applyAlignment="1">
      <alignment horizontal="center" vertical="center"/>
    </xf>
    <xf numFmtId="3" fontId="63" fillId="23" borderId="13" xfId="13" applyNumberFormat="1" applyFont="1" applyFill="1" applyBorder="1" applyAlignment="1">
      <alignment horizontal="right" vertical="center" indent="2"/>
    </xf>
    <xf numFmtId="0" fontId="63" fillId="23" borderId="13" xfId="13" applyFont="1" applyFill="1" applyBorder="1" applyAlignment="1">
      <alignment horizontal="right" vertical="center" indent="2"/>
    </xf>
    <xf numFmtId="3" fontId="63" fillId="23" borderId="13" xfId="0" applyNumberFormat="1" applyFont="1" applyFill="1" applyBorder="1" applyAlignment="1">
      <alignment horizontal="right" vertical="center" indent="2"/>
    </xf>
    <xf numFmtId="0" fontId="63" fillId="23" borderId="13" xfId="0" applyFont="1" applyFill="1" applyBorder="1" applyAlignment="1">
      <alignment horizontal="right" vertical="center" indent="2"/>
    </xf>
    <xf numFmtId="0" fontId="63" fillId="23" borderId="13" xfId="13" applyFont="1" applyFill="1" applyBorder="1" applyAlignment="1">
      <alignment horizontal="right" vertical="center" indent="4"/>
    </xf>
    <xf numFmtId="0" fontId="63" fillId="23" borderId="13" xfId="0" applyFont="1" applyFill="1" applyBorder="1" applyAlignment="1">
      <alignment horizontal="right" vertical="center" indent="4"/>
    </xf>
    <xf numFmtId="0" fontId="63" fillId="23" borderId="146" xfId="0" applyFont="1" applyFill="1" applyBorder="1" applyAlignment="1">
      <alignment horizontal="right" vertical="center" indent="4"/>
    </xf>
    <xf numFmtId="0" fontId="63" fillId="23" borderId="45" xfId="0" applyFont="1" applyFill="1" applyBorder="1" applyAlignment="1">
      <alignment horizontal="center" vertical="center"/>
    </xf>
    <xf numFmtId="0" fontId="63" fillId="23" borderId="9" xfId="0" applyFont="1" applyFill="1" applyBorder="1" applyAlignment="1">
      <alignment horizontal="center" vertical="center"/>
    </xf>
    <xf numFmtId="3" fontId="63" fillId="23" borderId="9" xfId="13" applyNumberFormat="1" applyFont="1" applyFill="1" applyBorder="1" applyAlignment="1">
      <alignment horizontal="right" vertical="center" indent="2"/>
    </xf>
    <xf numFmtId="3" fontId="63" fillId="23" borderId="9" xfId="0" applyNumberFormat="1" applyFont="1" applyFill="1" applyBorder="1" applyAlignment="1">
      <alignment horizontal="right" vertical="center" indent="2"/>
    </xf>
    <xf numFmtId="3" fontId="63" fillId="23" borderId="9" xfId="13" applyNumberFormat="1" applyFont="1" applyFill="1" applyBorder="1" applyAlignment="1">
      <alignment horizontal="right" vertical="center" indent="4"/>
    </xf>
    <xf numFmtId="0" fontId="63" fillId="23" borderId="9" xfId="13" applyFont="1" applyFill="1" applyBorder="1" applyAlignment="1">
      <alignment horizontal="right" vertical="center" indent="4"/>
    </xf>
    <xf numFmtId="3" fontId="63" fillId="23" borderId="9" xfId="0" applyNumberFormat="1" applyFont="1" applyFill="1" applyBorder="1" applyAlignment="1">
      <alignment horizontal="right" vertical="center" indent="4"/>
    </xf>
    <xf numFmtId="0" fontId="63" fillId="23" borderId="9" xfId="0" applyFont="1" applyFill="1" applyBorder="1" applyAlignment="1">
      <alignment horizontal="right" vertical="center" indent="4"/>
    </xf>
    <xf numFmtId="0" fontId="63" fillId="23" borderId="127" xfId="0" applyFont="1" applyFill="1" applyBorder="1" applyAlignment="1">
      <alignment horizontal="right" vertical="center" indent="4"/>
    </xf>
    <xf numFmtId="0" fontId="57" fillId="0" borderId="59"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3" xfId="13" applyFont="1" applyFill="1" applyBorder="1" applyAlignment="1">
      <alignment horizontal="left" vertical="center"/>
    </xf>
    <xf numFmtId="0" fontId="57" fillId="0" borderId="2" xfId="13" applyFont="1" applyFill="1" applyBorder="1" applyAlignment="1">
      <alignment horizontal="left" vertical="center"/>
    </xf>
    <xf numFmtId="0" fontId="57" fillId="0" borderId="1" xfId="13" applyFont="1" applyFill="1" applyBorder="1" applyAlignment="1">
      <alignment horizontal="left" vertical="center"/>
    </xf>
    <xf numFmtId="0" fontId="57" fillId="0" borderId="3" xfId="0" applyFont="1" applyFill="1" applyBorder="1" applyAlignment="1">
      <alignment horizontal="left" vertical="center"/>
    </xf>
    <xf numFmtId="0" fontId="57" fillId="0" borderId="2" xfId="0" applyFont="1" applyFill="1" applyBorder="1" applyAlignment="1">
      <alignment horizontal="left" vertical="center"/>
    </xf>
    <xf numFmtId="0" fontId="57" fillId="0" borderId="1" xfId="0" applyFont="1" applyFill="1" applyBorder="1" applyAlignment="1">
      <alignment horizontal="left" vertical="center"/>
    </xf>
    <xf numFmtId="0" fontId="57" fillId="0" borderId="2" xfId="13" applyFont="1" applyFill="1" applyBorder="1">
      <alignment vertical="center"/>
    </xf>
    <xf numFmtId="0" fontId="57" fillId="0" borderId="56" xfId="13" applyFont="1" applyFill="1" applyBorder="1">
      <alignment vertical="center"/>
    </xf>
    <xf numFmtId="0" fontId="57" fillId="0" borderId="43" xfId="13" applyFont="1" applyFill="1" applyBorder="1" applyAlignment="1">
      <alignment horizontal="left" vertical="center"/>
    </xf>
    <xf numFmtId="0" fontId="57" fillId="0" borderId="56" xfId="13" applyFont="1" applyFill="1" applyBorder="1" applyAlignment="1">
      <alignment horizontal="left" vertical="center"/>
    </xf>
    <xf numFmtId="0" fontId="57" fillId="0" borderId="8" xfId="13" applyFont="1" applyFill="1" applyBorder="1" applyAlignment="1">
      <alignment horizontal="center" vertical="center" shrinkToFit="1"/>
    </xf>
    <xf numFmtId="0" fontId="57" fillId="0" borderId="7" xfId="13" applyFont="1" applyFill="1" applyBorder="1" applyAlignment="1">
      <alignment horizontal="center" vertical="center" shrinkToFit="1"/>
    </xf>
    <xf numFmtId="0" fontId="57" fillId="0" borderId="6" xfId="13" applyFont="1" applyFill="1" applyBorder="1" applyAlignment="1">
      <alignment horizontal="center" vertical="center" shrinkToFit="1"/>
    </xf>
    <xf numFmtId="0" fontId="57" fillId="0" borderId="5" xfId="13" applyFont="1" applyFill="1" applyBorder="1" applyAlignment="1">
      <alignment horizontal="center" vertical="center" shrinkToFit="1"/>
    </xf>
    <xf numFmtId="0" fontId="57" fillId="0" borderId="0" xfId="13" applyFont="1" applyFill="1" applyBorder="1" applyAlignment="1">
      <alignment horizontal="center" vertical="center" shrinkToFit="1"/>
    </xf>
    <xf numFmtId="0" fontId="57" fillId="0" borderId="4" xfId="13" applyFont="1" applyFill="1" applyBorder="1" applyAlignment="1">
      <alignment horizontal="center" vertical="center" shrinkToFit="1"/>
    </xf>
    <xf numFmtId="0" fontId="57" fillId="0" borderId="5" xfId="13" applyFont="1" applyFill="1" applyBorder="1" applyAlignment="1">
      <alignment horizontal="center" vertical="center"/>
    </xf>
    <xf numFmtId="0" fontId="57" fillId="0" borderId="0" xfId="13" applyFont="1" applyFill="1" applyBorder="1" applyAlignment="1">
      <alignment horizontal="center" vertical="center"/>
    </xf>
    <xf numFmtId="0" fontId="57" fillId="0" borderId="4" xfId="13" applyFont="1" applyFill="1" applyBorder="1" applyAlignment="1">
      <alignment horizontal="center" vertical="center"/>
    </xf>
    <xf numFmtId="0" fontId="57" fillId="0" borderId="5" xfId="0" applyFont="1" applyFill="1" applyBorder="1" applyAlignment="1">
      <alignment horizontal="center" vertical="center" shrinkToFit="1"/>
    </xf>
    <xf numFmtId="0" fontId="57" fillId="0" borderId="0" xfId="0" applyFont="1" applyFill="1" applyBorder="1" applyAlignment="1">
      <alignment horizontal="center" vertical="center" shrinkToFit="1"/>
    </xf>
    <xf numFmtId="0" fontId="57" fillId="0" borderId="7" xfId="13" applyFont="1" applyFill="1" applyBorder="1" applyAlignment="1">
      <alignment horizontal="center" vertical="center"/>
    </xf>
    <xf numFmtId="185" fontId="45" fillId="0" borderId="11" xfId="13" applyNumberFormat="1" applyFont="1" applyFill="1" applyBorder="1" applyAlignment="1">
      <alignment horizontal="center" vertical="center"/>
    </xf>
    <xf numFmtId="185" fontId="45" fillId="0" borderId="7" xfId="13" applyNumberFormat="1" applyFont="1" applyFill="1" applyBorder="1" applyAlignment="1">
      <alignment horizontal="center" vertical="center"/>
    </xf>
    <xf numFmtId="0" fontId="57" fillId="0" borderId="35" xfId="13" applyFont="1" applyFill="1" applyBorder="1" applyAlignment="1">
      <alignment horizontal="left" vertical="center"/>
    </xf>
    <xf numFmtId="0" fontId="63" fillId="0" borderId="46" xfId="0" applyFont="1" applyFill="1" applyBorder="1" applyAlignment="1">
      <alignment horizontal="center" vertical="center"/>
    </xf>
    <xf numFmtId="0" fontId="63" fillId="0" borderId="6" xfId="0" applyFont="1" applyFill="1" applyBorder="1" applyAlignment="1">
      <alignment horizontal="center" vertical="center"/>
    </xf>
    <xf numFmtId="0" fontId="63" fillId="0" borderId="26" xfId="0" applyFont="1" applyFill="1" applyBorder="1" applyAlignment="1">
      <alignment horizontal="center" vertical="center"/>
    </xf>
    <xf numFmtId="0" fontId="63" fillId="0" borderId="25" xfId="0" applyFont="1" applyFill="1" applyBorder="1" applyAlignment="1">
      <alignment horizontal="center" vertical="center"/>
    </xf>
    <xf numFmtId="0" fontId="57" fillId="0" borderId="8" xfId="13" applyFont="1" applyFill="1" applyBorder="1" applyAlignment="1">
      <alignment horizontal="center" vertical="center"/>
    </xf>
    <xf numFmtId="0" fontId="57" fillId="0" borderId="20" xfId="13" applyFont="1" applyFill="1" applyBorder="1" applyAlignment="1">
      <alignment horizontal="center" vertical="center"/>
    </xf>
    <xf numFmtId="185" fontId="45" fillId="0" borderId="7" xfId="13" applyNumberFormat="1" applyFont="1" applyFill="1" applyBorder="1" applyAlignment="1">
      <alignment horizontal="center" vertical="center" shrinkToFit="1"/>
    </xf>
    <xf numFmtId="185" fontId="45" fillId="0" borderId="19" xfId="13" applyNumberFormat="1" applyFont="1" applyFill="1" applyBorder="1" applyAlignment="1">
      <alignment horizontal="center" vertical="center" shrinkToFit="1"/>
    </xf>
    <xf numFmtId="0" fontId="57" fillId="0" borderId="6" xfId="13" applyFont="1" applyFill="1" applyBorder="1" applyAlignment="1">
      <alignment horizontal="center" vertical="center"/>
    </xf>
    <xf numFmtId="0" fontId="57" fillId="0" borderId="25" xfId="13" applyFont="1" applyFill="1" applyBorder="1" applyAlignment="1">
      <alignment horizontal="center" vertical="center"/>
    </xf>
    <xf numFmtId="0" fontId="57" fillId="0" borderId="19" xfId="13" applyFont="1" applyFill="1" applyBorder="1" applyAlignment="1">
      <alignment horizontal="center" vertical="center"/>
    </xf>
    <xf numFmtId="185" fontId="45" fillId="0" borderId="19" xfId="13" applyNumberFormat="1" applyFont="1" applyFill="1" applyBorder="1" applyAlignment="1">
      <alignment horizontal="center" vertical="center"/>
    </xf>
    <xf numFmtId="185" fontId="45" fillId="0" borderId="7" xfId="0" applyNumberFormat="1" applyFont="1" applyFill="1" applyBorder="1" applyAlignment="1">
      <alignment horizontal="center" vertical="center"/>
    </xf>
    <xf numFmtId="185" fontId="45" fillId="0" borderId="19" xfId="0" applyNumberFormat="1" applyFont="1" applyFill="1" applyBorder="1" applyAlignment="1">
      <alignment horizontal="center" vertical="center"/>
    </xf>
    <xf numFmtId="185" fontId="45" fillId="0" borderId="7" xfId="0" applyNumberFormat="1" applyFont="1" applyFill="1" applyBorder="1" applyAlignment="1">
      <alignment horizontal="center" vertical="center" shrinkToFit="1"/>
    </xf>
    <xf numFmtId="185" fontId="45" fillId="0" borderId="19" xfId="0" applyNumberFormat="1" applyFont="1" applyFill="1" applyBorder="1" applyAlignment="1">
      <alignment horizontal="center" vertical="center" shrinkToFit="1"/>
    </xf>
    <xf numFmtId="0" fontId="57" fillId="0" borderId="43" xfId="13" applyFont="1" applyFill="1" applyBorder="1" applyAlignment="1">
      <alignment horizontal="center" vertical="center"/>
    </xf>
    <xf numFmtId="0" fontId="57" fillId="0" borderId="18" xfId="13" applyFont="1" applyFill="1" applyBorder="1" applyAlignment="1">
      <alignment horizontal="center" vertical="center"/>
    </xf>
    <xf numFmtId="0" fontId="57" fillId="0" borderId="8"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2" xfId="13" applyFont="1" applyFill="1" applyBorder="1" applyAlignment="1">
      <alignment horizontal="center" vertical="center"/>
    </xf>
    <xf numFmtId="0" fontId="63" fillId="0" borderId="36" xfId="0" applyFont="1" applyFill="1" applyBorder="1" applyAlignment="1">
      <alignment horizontal="center" vertical="center"/>
    </xf>
    <xf numFmtId="0" fontId="63" fillId="0" borderId="4" xfId="0" applyFont="1" applyFill="1" applyBorder="1" applyAlignment="1">
      <alignment horizontal="center" vertical="center"/>
    </xf>
    <xf numFmtId="185" fontId="45" fillId="0" borderId="0" xfId="13" applyNumberFormat="1" applyFont="1" applyFill="1" applyBorder="1" applyAlignment="1">
      <alignment horizontal="center" vertical="center"/>
    </xf>
    <xf numFmtId="0" fontId="57" fillId="0" borderId="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8" xfId="0" applyFont="1" applyFill="1" applyBorder="1" applyAlignment="1">
      <alignment horizontal="center" vertical="center" shrinkToFit="1"/>
    </xf>
    <xf numFmtId="0" fontId="57" fillId="0" borderId="7" xfId="0" applyFont="1" applyFill="1" applyBorder="1" applyAlignment="1">
      <alignment horizontal="center" vertical="center" shrinkToFit="1"/>
    </xf>
    <xf numFmtId="0" fontId="57" fillId="0" borderId="3" xfId="0" applyFont="1" applyFill="1" applyBorder="1" applyAlignment="1">
      <alignment horizontal="center" vertical="center" shrinkToFit="1"/>
    </xf>
    <xf numFmtId="0" fontId="57" fillId="0" borderId="2" xfId="0" applyFont="1" applyFill="1" applyBorder="1" applyAlignment="1">
      <alignment horizontal="center" vertical="center" shrinkToFit="1"/>
    </xf>
    <xf numFmtId="0" fontId="62" fillId="0" borderId="8" xfId="13" applyFont="1" applyFill="1" applyBorder="1" applyAlignment="1">
      <alignment horizontal="center" vertical="center" shrinkToFit="1"/>
    </xf>
    <xf numFmtId="0" fontId="62" fillId="0" borderId="7" xfId="13" applyFont="1" applyFill="1" applyBorder="1" applyAlignment="1">
      <alignment horizontal="center" vertical="center" shrinkToFit="1"/>
    </xf>
    <xf numFmtId="0" fontId="62" fillId="0" borderId="5" xfId="13" applyFont="1" applyFill="1" applyBorder="1" applyAlignment="1">
      <alignment horizontal="center" vertical="center" shrinkToFit="1"/>
    </xf>
    <xf numFmtId="0" fontId="62" fillId="0" borderId="0" xfId="13" applyFont="1" applyFill="1" applyBorder="1" applyAlignment="1">
      <alignment horizontal="center" vertical="center" shrinkToFit="1"/>
    </xf>
    <xf numFmtId="0" fontId="63" fillId="0" borderId="45" xfId="0" applyFont="1" applyFill="1" applyBorder="1" applyAlignment="1">
      <alignment horizontal="center" vertical="center"/>
    </xf>
    <xf numFmtId="0" fontId="63" fillId="0" borderId="9" xfId="0" applyFont="1" applyFill="1" applyBorder="1" applyAlignment="1">
      <alignment horizontal="center" vertical="center"/>
    </xf>
    <xf numFmtId="0" fontId="57" fillId="0" borderId="3" xfId="13" applyFont="1" applyFill="1" applyBorder="1" applyAlignment="1">
      <alignment horizontal="center" vertical="center"/>
    </xf>
    <xf numFmtId="0" fontId="57" fillId="0" borderId="1" xfId="13" applyFont="1" applyFill="1" applyBorder="1" applyAlignment="1">
      <alignment horizontal="center" vertical="center"/>
    </xf>
    <xf numFmtId="185" fontId="45" fillId="0" borderId="2" xfId="13" applyNumberFormat="1" applyFont="1" applyFill="1" applyBorder="1" applyAlignment="1">
      <alignment horizontal="center" vertical="center"/>
    </xf>
    <xf numFmtId="0" fontId="57" fillId="0" borderId="6" xfId="13" applyFont="1" applyFill="1" applyBorder="1" applyAlignment="1">
      <alignment horizontal="left" vertical="center"/>
    </xf>
    <xf numFmtId="0" fontId="0" fillId="0" borderId="9" xfId="0" applyBorder="1" applyAlignment="1">
      <alignment horizontal="center" vertical="center"/>
    </xf>
    <xf numFmtId="0" fontId="57" fillId="0" borderId="56" xfId="13" applyFont="1" applyFill="1" applyBorder="1" applyAlignment="1">
      <alignment horizontal="center" vertical="center"/>
    </xf>
    <xf numFmtId="0" fontId="60" fillId="0" borderId="38" xfId="0" applyFont="1" applyBorder="1" applyAlignment="1">
      <alignment horizontal="center" vertical="center"/>
    </xf>
    <xf numFmtId="0" fontId="57" fillId="0" borderId="38" xfId="0" applyFont="1" applyBorder="1" applyAlignment="1">
      <alignment horizontal="center" vertical="center"/>
    </xf>
    <xf numFmtId="0" fontId="57" fillId="0" borderId="19" xfId="0" applyFont="1" applyBorder="1" applyAlignment="1">
      <alignment horizontal="center" vertical="center"/>
    </xf>
    <xf numFmtId="14" fontId="57" fillId="0" borderId="38" xfId="0" applyNumberFormat="1" applyFont="1" applyFill="1" applyBorder="1" applyAlignment="1">
      <alignment horizontal="center" vertical="center"/>
    </xf>
    <xf numFmtId="14" fontId="57" fillId="0" borderId="19" xfId="0" applyNumberFormat="1" applyFont="1" applyFill="1" applyBorder="1" applyAlignment="1">
      <alignment horizontal="center" vertical="center"/>
    </xf>
    <xf numFmtId="14" fontId="84" fillId="0" borderId="39" xfId="0" applyNumberFormat="1" applyFont="1" applyFill="1" applyBorder="1" applyAlignment="1">
      <alignment horizontal="center" vertical="center"/>
    </xf>
    <xf numFmtId="14" fontId="84" fillId="0" borderId="38" xfId="0" applyNumberFormat="1" applyFont="1" applyFill="1" applyBorder="1" applyAlignment="1">
      <alignment horizontal="center" vertical="center"/>
    </xf>
    <xf numFmtId="14" fontId="84" fillId="0" borderId="37" xfId="0" applyNumberFormat="1" applyFont="1" applyFill="1" applyBorder="1" applyAlignment="1">
      <alignment horizontal="center" vertical="center"/>
    </xf>
    <xf numFmtId="14" fontId="84" fillId="0" borderId="59" xfId="0" applyNumberFormat="1" applyFont="1" applyFill="1" applyBorder="1" applyAlignment="1">
      <alignment horizontal="center" vertical="center"/>
    </xf>
    <xf numFmtId="14" fontId="84" fillId="0" borderId="2" xfId="0" applyNumberFormat="1" applyFont="1" applyFill="1" applyBorder="1" applyAlignment="1">
      <alignment horizontal="center" vertical="center"/>
    </xf>
    <xf numFmtId="14" fontId="84" fillId="0" borderId="56" xfId="0" applyNumberFormat="1" applyFont="1" applyFill="1" applyBorder="1" applyAlignment="1">
      <alignment horizontal="center" vertical="center"/>
    </xf>
    <xf numFmtId="0" fontId="63" fillId="23" borderId="9" xfId="13" applyFont="1" applyFill="1" applyBorder="1" applyAlignment="1">
      <alignment horizontal="right" vertical="center" indent="2"/>
    </xf>
    <xf numFmtId="0" fontId="63" fillId="23" borderId="9" xfId="0" applyFont="1" applyFill="1" applyBorder="1" applyAlignment="1">
      <alignment horizontal="right" vertical="center" indent="2"/>
    </xf>
    <xf numFmtId="0" fontId="63" fillId="23" borderId="9" xfId="13" applyFont="1" applyFill="1" applyBorder="1" applyAlignment="1">
      <alignment horizontal="center" vertical="center"/>
    </xf>
    <xf numFmtId="0" fontId="63" fillId="23" borderId="127" xfId="0" applyFont="1" applyFill="1" applyBorder="1" applyAlignment="1">
      <alignment horizontal="center" vertical="center"/>
    </xf>
    <xf numFmtId="0" fontId="0" fillId="0" borderId="32" xfId="0" applyBorder="1" applyAlignment="1">
      <alignment horizontal="center" textRotation="255"/>
    </xf>
    <xf numFmtId="0" fontId="0" fillId="0" borderId="137" xfId="0" applyBorder="1" applyAlignment="1">
      <alignment horizontal="center" textRotation="255"/>
    </xf>
    <xf numFmtId="0" fontId="57" fillId="0" borderId="29" xfId="13" applyFont="1" applyFill="1" applyBorder="1" applyAlignment="1">
      <alignment horizontal="left" vertical="center"/>
    </xf>
    <xf numFmtId="0" fontId="57" fillId="0" borderId="28" xfId="13" applyFont="1" applyFill="1" applyBorder="1" applyAlignment="1">
      <alignment horizontal="left" vertical="center"/>
    </xf>
    <xf numFmtId="0" fontId="57" fillId="0" borderId="30" xfId="13" applyFont="1" applyFill="1" applyBorder="1" applyAlignment="1">
      <alignment horizontal="left" vertical="center"/>
    </xf>
    <xf numFmtId="0" fontId="57" fillId="0" borderId="29" xfId="0" applyFont="1" applyFill="1" applyBorder="1" applyAlignment="1">
      <alignment horizontal="left" vertical="center"/>
    </xf>
    <xf numFmtId="0" fontId="57" fillId="0" borderId="28" xfId="0" applyFont="1" applyFill="1" applyBorder="1" applyAlignment="1">
      <alignment horizontal="left" vertical="center"/>
    </xf>
    <xf numFmtId="0" fontId="57" fillId="0" borderId="30" xfId="0" applyFont="1" applyFill="1" applyBorder="1" applyAlignment="1">
      <alignment horizontal="left" vertical="center"/>
    </xf>
    <xf numFmtId="0" fontId="57" fillId="0" borderId="28" xfId="13" applyFont="1" applyFill="1" applyBorder="1">
      <alignment vertical="center"/>
    </xf>
    <xf numFmtId="0" fontId="57" fillId="0" borderId="27" xfId="13" applyFont="1" applyFill="1" applyBorder="1">
      <alignment vertical="center"/>
    </xf>
    <xf numFmtId="0" fontId="57" fillId="0" borderId="11" xfId="13" applyFont="1" applyFill="1" applyBorder="1">
      <alignment vertical="center"/>
    </xf>
    <xf numFmtId="0" fontId="57" fillId="0" borderId="47" xfId="13" applyFont="1" applyFill="1" applyBorder="1">
      <alignment vertical="center"/>
    </xf>
    <xf numFmtId="0" fontId="57" fillId="0" borderId="42" xfId="0" applyFont="1" applyFill="1" applyBorder="1" applyAlignment="1">
      <alignment horizontal="center" vertical="center"/>
    </xf>
    <xf numFmtId="0" fontId="57" fillId="0" borderId="157" xfId="0" applyFont="1" applyFill="1" applyBorder="1" applyAlignment="1">
      <alignment horizontal="center" vertical="center"/>
    </xf>
    <xf numFmtId="0" fontId="57" fillId="25" borderId="8" xfId="13" applyFont="1" applyFill="1" applyBorder="1" applyAlignment="1">
      <alignment horizontal="center" vertical="center"/>
    </xf>
    <xf numFmtId="0" fontId="57" fillId="25" borderId="7" xfId="13" applyFont="1" applyFill="1" applyBorder="1" applyAlignment="1">
      <alignment horizontal="center" vertical="center"/>
    </xf>
    <xf numFmtId="0" fontId="57" fillId="25" borderId="6" xfId="13" applyFont="1" applyFill="1" applyBorder="1" applyAlignment="1">
      <alignment horizontal="center" vertical="center"/>
    </xf>
    <xf numFmtId="0" fontId="57" fillId="25" borderId="8" xfId="0" applyFont="1" applyFill="1" applyBorder="1" applyAlignment="1">
      <alignment horizontal="center"/>
    </xf>
    <xf numFmtId="0" fontId="57" fillId="25" borderId="7" xfId="0" applyFont="1" applyFill="1" applyBorder="1" applyAlignment="1">
      <alignment horizontal="center"/>
    </xf>
    <xf numFmtId="0" fontId="57" fillId="25" borderId="43" xfId="0" applyFont="1" applyFill="1" applyBorder="1" applyAlignment="1">
      <alignment horizontal="center"/>
    </xf>
    <xf numFmtId="0" fontId="0" fillId="0" borderId="137" xfId="0" applyBorder="1" applyAlignment="1">
      <alignment horizontal="center" vertical="center" textRotation="180"/>
    </xf>
    <xf numFmtId="0" fontId="0" fillId="0" borderId="153" xfId="0" applyBorder="1" applyAlignment="1">
      <alignment horizontal="center" vertical="center" textRotation="180"/>
    </xf>
    <xf numFmtId="0" fontId="57" fillId="25" borderId="5" xfId="13" applyFont="1" applyFill="1" applyBorder="1" applyAlignment="1">
      <alignment horizontal="left" vertical="center"/>
    </xf>
    <xf numFmtId="0" fontId="57" fillId="25" borderId="0" xfId="13" applyFont="1" applyFill="1" applyBorder="1" applyAlignment="1">
      <alignment horizontal="left" vertical="center"/>
    </xf>
    <xf numFmtId="0" fontId="57" fillId="25" borderId="4" xfId="13" applyFont="1" applyFill="1" applyBorder="1" applyAlignment="1">
      <alignment horizontal="left" vertical="center"/>
    </xf>
    <xf numFmtId="0" fontId="57" fillId="25" borderId="3" xfId="13" applyFont="1" applyFill="1" applyBorder="1" applyAlignment="1">
      <alignment horizontal="left" vertical="center"/>
    </xf>
    <xf numFmtId="0" fontId="57" fillId="25" borderId="1" xfId="13" applyFont="1" applyFill="1" applyBorder="1" applyAlignment="1">
      <alignment horizontal="left" vertical="center"/>
    </xf>
    <xf numFmtId="0" fontId="57" fillId="0" borderId="46" xfId="0" applyFont="1" applyFill="1" applyBorder="1" applyAlignment="1">
      <alignment horizontal="center" vertical="center"/>
    </xf>
    <xf numFmtId="0" fontId="57" fillId="0" borderId="26" xfId="0" applyFont="1" applyFill="1" applyBorder="1" applyAlignment="1">
      <alignment horizontal="center" vertical="center"/>
    </xf>
    <xf numFmtId="0" fontId="57" fillId="0" borderId="15" xfId="13" applyFont="1" applyFill="1" applyBorder="1" applyAlignment="1">
      <alignment horizontal="left" vertical="center"/>
    </xf>
    <xf numFmtId="0" fontId="57" fillId="0" borderId="25" xfId="0" applyFont="1" applyFill="1" applyBorder="1" applyAlignment="1">
      <alignment horizontal="center" vertical="center"/>
    </xf>
    <xf numFmtId="0" fontId="57" fillId="0" borderId="5" xfId="0" applyFont="1" applyFill="1" applyBorder="1" applyAlignment="1">
      <alignment horizontal="left" vertical="center"/>
    </xf>
    <xf numFmtId="0" fontId="57" fillId="0" borderId="35" xfId="0" applyFont="1" applyFill="1" applyBorder="1" applyAlignment="1">
      <alignment horizontal="left" vertical="center"/>
    </xf>
    <xf numFmtId="0" fontId="57" fillId="0" borderId="20" xfId="13" applyFont="1" applyFill="1" applyBorder="1" applyAlignment="1">
      <alignment horizontal="left" vertical="center"/>
    </xf>
    <xf numFmtId="0" fontId="57" fillId="0" borderId="19" xfId="13" applyFont="1" applyFill="1" applyBorder="1" applyAlignment="1">
      <alignment horizontal="left" vertical="center"/>
    </xf>
    <xf numFmtId="0" fontId="57" fillId="0" borderId="25" xfId="13" applyFont="1" applyFill="1" applyBorder="1" applyAlignment="1">
      <alignment horizontal="left" vertical="center"/>
    </xf>
    <xf numFmtId="0" fontId="57" fillId="0" borderId="5" xfId="13" applyFont="1" applyFill="1" applyBorder="1" applyAlignment="1">
      <alignment horizontal="left" vertical="center"/>
    </xf>
    <xf numFmtId="0" fontId="57" fillId="0" borderId="0" xfId="13" applyFont="1" applyFill="1" applyBorder="1" applyAlignment="1">
      <alignment horizontal="left" vertical="center"/>
    </xf>
    <xf numFmtId="0" fontId="57" fillId="0" borderId="4" xfId="13" applyFont="1" applyFill="1" applyBorder="1" applyAlignment="1">
      <alignment horizontal="left" vertical="center"/>
    </xf>
    <xf numFmtId="0" fontId="57" fillId="0" borderId="36" xfId="0" applyFont="1" applyFill="1" applyBorder="1" applyAlignment="1">
      <alignment horizontal="center" vertical="center"/>
    </xf>
    <xf numFmtId="38" fontId="63" fillId="23" borderId="23" xfId="14" applyFont="1" applyFill="1" applyBorder="1" applyAlignment="1">
      <alignment horizontal="right" vertical="center" indent="2"/>
    </xf>
    <xf numFmtId="38" fontId="63" fillId="23" borderId="24" xfId="14" applyFont="1" applyFill="1" applyBorder="1" applyAlignment="1">
      <alignment horizontal="right" vertical="center" indent="2"/>
    </xf>
    <xf numFmtId="38" fontId="63" fillId="23" borderId="22" xfId="14" applyFont="1" applyFill="1" applyBorder="1" applyAlignment="1">
      <alignment horizontal="right" vertical="center" indent="2"/>
    </xf>
    <xf numFmtId="38" fontId="63" fillId="23" borderId="23" xfId="14" applyFont="1" applyFill="1" applyBorder="1" applyAlignment="1">
      <alignment horizontal="center" vertical="center"/>
    </xf>
    <xf numFmtId="38" fontId="63" fillId="23" borderId="24" xfId="14" applyFont="1" applyFill="1" applyBorder="1" applyAlignment="1">
      <alignment horizontal="center" vertical="center"/>
    </xf>
    <xf numFmtId="38" fontId="63" fillId="23" borderId="22" xfId="14" applyFont="1" applyFill="1" applyBorder="1" applyAlignment="1">
      <alignment horizontal="center" vertical="center"/>
    </xf>
    <xf numFmtId="38" fontId="63" fillId="23" borderId="72" xfId="14" applyFont="1" applyFill="1" applyBorder="1" applyAlignment="1">
      <alignment horizontal="center" vertical="center"/>
    </xf>
    <xf numFmtId="0" fontId="120" fillId="0" borderId="0" xfId="0" applyFont="1" applyBorder="1" applyAlignment="1">
      <alignment horizontal="center" vertical="center"/>
    </xf>
    <xf numFmtId="0" fontId="97" fillId="0" borderId="9" xfId="0" applyFont="1" applyBorder="1" applyAlignment="1">
      <alignment horizontal="center" vertical="center"/>
    </xf>
    <xf numFmtId="183" fontId="121" fillId="0" borderId="9" xfId="0" applyNumberFormat="1" applyFont="1" applyBorder="1" applyAlignment="1">
      <alignment horizontal="center" vertical="center"/>
    </xf>
    <xf numFmtId="0" fontId="126" fillId="0" borderId="9" xfId="0" applyFont="1" applyBorder="1" applyAlignment="1">
      <alignment horizontal="center" vertical="center"/>
    </xf>
    <xf numFmtId="38" fontId="63" fillId="23" borderId="29" xfId="14" applyFont="1" applyFill="1" applyBorder="1" applyAlignment="1">
      <alignment horizontal="right" vertical="center" indent="2"/>
    </xf>
    <xf numFmtId="38" fontId="63" fillId="23" borderId="28" xfId="14" applyFont="1" applyFill="1" applyBorder="1" applyAlignment="1">
      <alignment horizontal="right" vertical="center" indent="2"/>
    </xf>
    <xf numFmtId="38" fontId="63" fillId="23" borderId="30" xfId="14" applyFont="1" applyFill="1" applyBorder="1" applyAlignment="1">
      <alignment horizontal="right" vertical="center" indent="2"/>
    </xf>
    <xf numFmtId="38" fontId="63" fillId="23" borderId="29" xfId="14" applyFont="1" applyFill="1" applyBorder="1" applyAlignment="1">
      <alignment horizontal="center" vertical="center"/>
    </xf>
    <xf numFmtId="38" fontId="63" fillId="23" borderId="28" xfId="14" applyFont="1" applyFill="1" applyBorder="1" applyAlignment="1">
      <alignment horizontal="center" vertical="center"/>
    </xf>
    <xf numFmtId="38" fontId="63" fillId="23" borderId="30" xfId="14" applyFont="1" applyFill="1" applyBorder="1" applyAlignment="1">
      <alignment horizontal="center" vertical="center"/>
    </xf>
    <xf numFmtId="38" fontId="63" fillId="23" borderId="27" xfId="14" applyFont="1" applyFill="1" applyBorder="1" applyAlignment="1">
      <alignment horizontal="center" vertical="center"/>
    </xf>
    <xf numFmtId="0" fontId="120" fillId="0" borderId="250" xfId="0" applyFont="1" applyBorder="1" applyAlignment="1">
      <alignment horizontal="center" vertical="center"/>
    </xf>
    <xf numFmtId="0" fontId="106" fillId="0" borderId="9" xfId="0" applyFont="1" applyBorder="1" applyAlignment="1">
      <alignment horizontal="center" vertical="center"/>
    </xf>
    <xf numFmtId="183" fontId="132" fillId="0" borderId="9" xfId="0" applyNumberFormat="1" applyFont="1" applyBorder="1" applyAlignment="1">
      <alignment horizontal="center" vertical="center"/>
    </xf>
    <xf numFmtId="0" fontId="57" fillId="25" borderId="258" xfId="0" applyFont="1" applyFill="1" applyBorder="1" applyAlignment="1">
      <alignment horizontal="center"/>
    </xf>
    <xf numFmtId="0" fontId="57" fillId="0" borderId="0" xfId="0" applyFont="1" applyFill="1" applyBorder="1">
      <alignment vertical="center"/>
    </xf>
    <xf numFmtId="0" fontId="63" fillId="23" borderId="29" xfId="13" applyFont="1" applyFill="1" applyBorder="1" applyAlignment="1">
      <alignment horizontal="right" vertical="center" indent="2"/>
    </xf>
    <xf numFmtId="0" fontId="63" fillId="23" borderId="28" xfId="13" applyFont="1" applyFill="1" applyBorder="1" applyAlignment="1">
      <alignment horizontal="right" vertical="center" indent="2"/>
    </xf>
    <xf numFmtId="0" fontId="63" fillId="23" borderId="30" xfId="13" applyFont="1" applyFill="1" applyBorder="1" applyAlignment="1">
      <alignment horizontal="right" vertical="center" indent="2"/>
    </xf>
    <xf numFmtId="0" fontId="63" fillId="23" borderId="29" xfId="0" applyFont="1" applyFill="1" applyBorder="1" applyAlignment="1">
      <alignment horizontal="right" vertical="center" indent="2"/>
    </xf>
    <xf numFmtId="0" fontId="63" fillId="23" borderId="28" xfId="0" applyFont="1" applyFill="1" applyBorder="1" applyAlignment="1">
      <alignment horizontal="right" vertical="center" indent="2"/>
    </xf>
    <xf numFmtId="0" fontId="63" fillId="23" borderId="30" xfId="0" applyFont="1" applyFill="1" applyBorder="1" applyAlignment="1">
      <alignment horizontal="right" vertical="center" indent="2"/>
    </xf>
    <xf numFmtId="0" fontId="63" fillId="23" borderId="29" xfId="13" applyFont="1" applyFill="1" applyBorder="1" applyAlignment="1">
      <alignment horizontal="center" vertical="center"/>
    </xf>
    <xf numFmtId="0" fontId="63" fillId="23" borderId="28" xfId="13" applyFont="1" applyFill="1" applyBorder="1" applyAlignment="1">
      <alignment horizontal="center" vertical="center"/>
    </xf>
    <xf numFmtId="0" fontId="63" fillId="23" borderId="30" xfId="13" applyFont="1" applyFill="1" applyBorder="1" applyAlignment="1">
      <alignment horizontal="center" vertical="center"/>
    </xf>
    <xf numFmtId="0" fontId="63" fillId="23" borderId="29" xfId="0" applyFont="1" applyFill="1" applyBorder="1" applyAlignment="1">
      <alignment horizontal="center" vertical="center"/>
    </xf>
    <xf numFmtId="0" fontId="63" fillId="23" borderId="28" xfId="0" applyFont="1" applyFill="1" applyBorder="1" applyAlignment="1">
      <alignment horizontal="center" vertical="center"/>
    </xf>
    <xf numFmtId="0" fontId="63" fillId="23" borderId="280" xfId="0" applyFont="1" applyFill="1" applyBorder="1" applyAlignment="1">
      <alignment horizontal="center" vertical="center"/>
    </xf>
    <xf numFmtId="3" fontId="63" fillId="23" borderId="23" xfId="13" applyNumberFormat="1" applyFont="1" applyFill="1" applyBorder="1" applyAlignment="1">
      <alignment horizontal="right" vertical="center" indent="2"/>
    </xf>
    <xf numFmtId="3" fontId="63" fillId="23" borderId="24" xfId="13" applyNumberFormat="1" applyFont="1" applyFill="1" applyBorder="1" applyAlignment="1">
      <alignment horizontal="right" vertical="center" indent="2"/>
    </xf>
    <xf numFmtId="3" fontId="63" fillId="23" borderId="22" xfId="13" applyNumberFormat="1" applyFont="1" applyFill="1" applyBorder="1" applyAlignment="1">
      <alignment horizontal="right" vertical="center" indent="2"/>
    </xf>
    <xf numFmtId="3" fontId="63" fillId="23" borderId="23" xfId="0" applyNumberFormat="1" applyFont="1" applyFill="1" applyBorder="1" applyAlignment="1">
      <alignment horizontal="right" vertical="center" indent="2"/>
    </xf>
    <xf numFmtId="3" fontId="63" fillId="23" borderId="24" xfId="0" applyNumberFormat="1" applyFont="1" applyFill="1" applyBorder="1" applyAlignment="1">
      <alignment horizontal="right" vertical="center" indent="2"/>
    </xf>
    <xf numFmtId="3" fontId="63" fillId="23" borderId="22" xfId="0" applyNumberFormat="1" applyFont="1" applyFill="1" applyBorder="1" applyAlignment="1">
      <alignment horizontal="right" vertical="center" indent="2"/>
    </xf>
    <xf numFmtId="0" fontId="63" fillId="23" borderId="23" xfId="13" applyFont="1" applyFill="1" applyBorder="1" applyAlignment="1">
      <alignment horizontal="center" vertical="center"/>
    </xf>
    <xf numFmtId="0" fontId="63" fillId="23" borderId="24" xfId="13" applyFont="1" applyFill="1" applyBorder="1" applyAlignment="1">
      <alignment horizontal="center" vertical="center"/>
    </xf>
    <xf numFmtId="0" fontId="63" fillId="23" borderId="22" xfId="13" applyFont="1" applyFill="1" applyBorder="1" applyAlignment="1">
      <alignment horizontal="center" vertical="center"/>
    </xf>
    <xf numFmtId="0" fontId="63" fillId="23" borderId="23" xfId="0" applyFont="1" applyFill="1" applyBorder="1" applyAlignment="1">
      <alignment horizontal="center" vertical="center"/>
    </xf>
    <xf numFmtId="0" fontId="63" fillId="23" borderId="24" xfId="0" applyFont="1" applyFill="1" applyBorder="1" applyAlignment="1">
      <alignment horizontal="center" vertical="center"/>
    </xf>
    <xf numFmtId="0" fontId="63" fillId="23" borderId="282" xfId="0" applyFont="1" applyFill="1" applyBorder="1" applyAlignment="1">
      <alignment horizontal="center" vertical="center"/>
    </xf>
    <xf numFmtId="0" fontId="0" fillId="0" borderId="279" xfId="0" applyBorder="1" applyAlignment="1">
      <alignment horizontal="center" textRotation="255"/>
    </xf>
    <xf numFmtId="0" fontId="0" fillId="0" borderId="283" xfId="0" applyBorder="1" applyAlignment="1">
      <alignment horizontal="center" textRotation="255"/>
    </xf>
    <xf numFmtId="0" fontId="57" fillId="0" borderId="280" xfId="13" applyFont="1" applyFill="1" applyBorder="1">
      <alignment vertical="center"/>
    </xf>
    <xf numFmtId="0" fontId="57" fillId="0" borderId="257" xfId="13" applyFont="1" applyFill="1" applyBorder="1" applyAlignment="1">
      <alignment horizontal="left" vertical="center"/>
    </xf>
    <xf numFmtId="0" fontId="57" fillId="0" borderId="257" xfId="13" applyFont="1" applyFill="1" applyBorder="1">
      <alignment vertical="center"/>
    </xf>
    <xf numFmtId="0" fontId="0" fillId="0" borderId="283" xfId="0" applyBorder="1" applyAlignment="1">
      <alignment horizontal="center" vertical="center" textRotation="180"/>
    </xf>
    <xf numFmtId="0" fontId="0" fillId="0" borderId="281" xfId="0" applyBorder="1" applyAlignment="1">
      <alignment horizontal="center" vertical="center" textRotation="180"/>
    </xf>
    <xf numFmtId="0" fontId="57" fillId="0" borderId="61" xfId="0" applyFont="1" applyFill="1" applyBorder="1" applyAlignment="1">
      <alignment horizontal="left" vertical="center"/>
    </xf>
    <xf numFmtId="14" fontId="84" fillId="0" borderId="41" xfId="0" applyNumberFormat="1" applyFont="1" applyFill="1" applyBorder="1" applyAlignment="1">
      <alignment horizontal="center" vertical="center"/>
    </xf>
    <xf numFmtId="14" fontId="84" fillId="0" borderId="263" xfId="0" applyNumberFormat="1" applyFont="1" applyFill="1" applyBorder="1" applyAlignment="1">
      <alignment horizontal="center" vertical="center"/>
    </xf>
    <xf numFmtId="14" fontId="84" fillId="0" borderId="57" xfId="0" applyNumberFormat="1" applyFont="1" applyFill="1" applyBorder="1" applyAlignment="1">
      <alignment horizontal="center" vertical="center"/>
    </xf>
    <xf numFmtId="14" fontId="84" fillId="0" borderId="58" xfId="0" applyNumberFormat="1" applyFont="1" applyFill="1" applyBorder="1" applyAlignment="1">
      <alignment horizontal="center" vertical="center"/>
    </xf>
    <xf numFmtId="0" fontId="63" fillId="23" borderId="255" xfId="0" applyFont="1" applyFill="1" applyBorder="1" applyAlignment="1">
      <alignment horizontal="center" vertical="center"/>
    </xf>
    <xf numFmtId="0" fontId="63" fillId="23" borderId="256" xfId="0" applyFont="1" applyFill="1" applyBorder="1" applyAlignment="1">
      <alignment horizontal="center" vertical="center"/>
    </xf>
    <xf numFmtId="0" fontId="60" fillId="0" borderId="41" xfId="0" applyFont="1" applyBorder="1" applyAlignment="1">
      <alignment horizontal="center" vertical="center"/>
    </xf>
    <xf numFmtId="0" fontId="57" fillId="0" borderId="259" xfId="0" applyFont="1" applyBorder="1" applyAlignment="1">
      <alignment horizontal="center" vertical="center"/>
    </xf>
    <xf numFmtId="14" fontId="57" fillId="0" borderId="263" xfId="0" applyNumberFormat="1" applyFont="1" applyFill="1" applyBorder="1" applyAlignment="1">
      <alignment horizontal="center" vertical="center"/>
    </xf>
    <xf numFmtId="14" fontId="57" fillId="0" borderId="260" xfId="0" applyNumberFormat="1" applyFont="1" applyFill="1" applyBorder="1" applyAlignment="1">
      <alignment horizontal="center" vertical="center"/>
    </xf>
    <xf numFmtId="0" fontId="63" fillId="0" borderId="255" xfId="0" applyFont="1" applyFill="1" applyBorder="1" applyAlignment="1">
      <alignment horizontal="center" vertical="center"/>
    </xf>
    <xf numFmtId="0" fontId="57" fillId="0" borderId="258" xfId="13" applyFont="1" applyFill="1" applyBorder="1" applyAlignment="1">
      <alignment horizontal="center" vertical="center"/>
    </xf>
    <xf numFmtId="0" fontId="57" fillId="0" borderId="58" xfId="13" applyFont="1" applyFill="1" applyBorder="1" applyAlignment="1">
      <alignment horizontal="center" vertical="center"/>
    </xf>
    <xf numFmtId="0" fontId="57" fillId="0" borderId="258" xfId="13" applyFont="1" applyFill="1" applyBorder="1" applyAlignment="1">
      <alignment horizontal="left" vertical="center"/>
    </xf>
    <xf numFmtId="0" fontId="57" fillId="0" borderId="58" xfId="13" applyFont="1" applyFill="1" applyBorder="1" applyAlignment="1">
      <alignment horizontal="left" vertical="center"/>
    </xf>
    <xf numFmtId="0" fontId="63" fillId="0" borderId="44" xfId="0" applyFont="1" applyFill="1" applyBorder="1" applyAlignment="1">
      <alignment horizontal="center" vertical="center"/>
    </xf>
    <xf numFmtId="0" fontId="63" fillId="0" borderId="250" xfId="0" applyFont="1" applyFill="1" applyBorder="1" applyAlignment="1">
      <alignment horizontal="center" vertical="center"/>
    </xf>
    <xf numFmtId="185" fontId="106" fillId="0" borderId="7" xfId="13" applyNumberFormat="1" applyFont="1" applyFill="1" applyBorder="1" applyAlignment="1">
      <alignment horizontal="center" vertical="center"/>
    </xf>
    <xf numFmtId="185" fontId="106" fillId="0" borderId="0" xfId="13" applyNumberFormat="1" applyFont="1" applyFill="1" applyBorder="1" applyAlignment="1">
      <alignment horizontal="center" vertical="center"/>
    </xf>
    <xf numFmtId="0" fontId="57" fillId="0" borderId="61" xfId="13" applyFont="1" applyFill="1" applyBorder="1" applyAlignment="1">
      <alignment horizontal="left" vertical="center"/>
    </xf>
    <xf numFmtId="0" fontId="57" fillId="0" borderId="260" xfId="13" applyFont="1" applyFill="1" applyBorder="1" applyAlignment="1">
      <alignment horizontal="center" vertical="center"/>
    </xf>
    <xf numFmtId="0" fontId="84" fillId="0" borderId="41" xfId="0" applyFont="1" applyFill="1" applyBorder="1" applyAlignment="1">
      <alignment horizontal="center" vertical="center"/>
    </xf>
    <xf numFmtId="0" fontId="84" fillId="0" borderId="263" xfId="0" applyFont="1" applyFill="1" applyBorder="1" applyAlignment="1">
      <alignment horizontal="center" vertical="center"/>
    </xf>
    <xf numFmtId="0" fontId="84" fillId="0" borderId="57" xfId="0" applyFont="1" applyFill="1" applyBorder="1" applyAlignment="1">
      <alignment horizontal="center" vertical="center"/>
    </xf>
    <xf numFmtId="0" fontId="84" fillId="0" borderId="58" xfId="0" applyFont="1" applyFill="1" applyBorder="1" applyAlignment="1">
      <alignment horizontal="center" vertical="center"/>
    </xf>
    <xf numFmtId="0" fontId="63" fillId="23" borderId="271" xfId="0" applyFont="1" applyFill="1" applyBorder="1" applyAlignment="1">
      <alignment horizontal="center" vertical="center"/>
    </xf>
    <xf numFmtId="3" fontId="63" fillId="23" borderId="13" xfId="13" applyNumberFormat="1" applyFont="1" applyFill="1" applyBorder="1" applyAlignment="1">
      <alignment horizontal="center" vertical="center"/>
    </xf>
    <xf numFmtId="0" fontId="63" fillId="23" borderId="13" xfId="13" applyFont="1" applyFill="1" applyBorder="1" applyAlignment="1">
      <alignment horizontal="center" vertical="center"/>
    </xf>
    <xf numFmtId="3" fontId="63" fillId="23" borderId="13" xfId="0" applyNumberFormat="1" applyFont="1" applyFill="1" applyBorder="1" applyAlignment="1">
      <alignment horizontal="center" vertical="center"/>
    </xf>
    <xf numFmtId="0" fontId="63" fillId="23" borderId="284" xfId="0" applyFont="1" applyFill="1" applyBorder="1" applyAlignment="1">
      <alignment horizontal="right" vertical="center" indent="4"/>
    </xf>
    <xf numFmtId="0" fontId="63" fillId="0" borderId="259" xfId="0" applyFont="1" applyFill="1" applyBorder="1" applyAlignment="1">
      <alignment horizontal="center" vertical="center"/>
    </xf>
    <xf numFmtId="185" fontId="106" fillId="0" borderId="7" xfId="13" applyNumberFormat="1" applyFont="1" applyFill="1" applyBorder="1" applyAlignment="1">
      <alignment horizontal="center" vertical="center" shrinkToFit="1"/>
    </xf>
    <xf numFmtId="185" fontId="106" fillId="0" borderId="19" xfId="13" applyNumberFormat="1" applyFont="1" applyFill="1" applyBorder="1" applyAlignment="1">
      <alignment horizontal="center" vertical="center" shrinkToFit="1"/>
    </xf>
    <xf numFmtId="0" fontId="57" fillId="0" borderId="60" xfId="0" applyFont="1" applyFill="1" applyBorder="1" applyAlignment="1">
      <alignment horizontal="center" vertical="center"/>
    </xf>
    <xf numFmtId="0" fontId="57" fillId="0" borderId="41" xfId="0" applyFont="1" applyBorder="1" applyAlignment="1">
      <alignment horizontal="left" vertical="center" wrapText="1"/>
    </xf>
    <xf numFmtId="0" fontId="57" fillId="0" borderId="250" xfId="0" applyFont="1" applyBorder="1" applyAlignment="1">
      <alignment horizontal="left" vertical="center" wrapText="1"/>
    </xf>
    <xf numFmtId="3" fontId="137" fillId="23" borderId="38" xfId="14" applyNumberFormat="1" applyFont="1" applyFill="1" applyBorder="1" applyAlignment="1">
      <alignment horizontal="center" vertical="center"/>
    </xf>
    <xf numFmtId="3" fontId="137" fillId="23" borderId="0" xfId="14" applyNumberFormat="1" applyFont="1" applyFill="1" applyBorder="1" applyAlignment="1">
      <alignment horizontal="center" vertical="center"/>
    </xf>
    <xf numFmtId="3" fontId="137" fillId="23" borderId="2" xfId="14" applyNumberFormat="1" applyFont="1" applyFill="1" applyBorder="1" applyAlignment="1">
      <alignment horizontal="center" vertical="center"/>
    </xf>
    <xf numFmtId="38" fontId="65" fillId="23" borderId="263" xfId="14" applyFont="1" applyFill="1" applyBorder="1" applyAlignment="1">
      <alignment horizontal="center" vertical="center"/>
    </xf>
    <xf numFmtId="38" fontId="65" fillId="23" borderId="61" xfId="14" applyFont="1" applyFill="1" applyBorder="1" applyAlignment="1">
      <alignment horizontal="center" vertical="center"/>
    </xf>
    <xf numFmtId="38" fontId="65" fillId="23" borderId="58" xfId="14" applyFont="1" applyFill="1" applyBorder="1" applyAlignment="1">
      <alignment horizontal="center" vertical="center"/>
    </xf>
    <xf numFmtId="3" fontId="137" fillId="23" borderId="7" xfId="14" applyNumberFormat="1" applyFont="1" applyFill="1" applyBorder="1" applyAlignment="1">
      <alignment horizontal="center" vertical="center"/>
    </xf>
    <xf numFmtId="3" fontId="63" fillId="23" borderId="9" xfId="13" applyNumberFormat="1" applyFont="1" applyFill="1" applyBorder="1" applyAlignment="1">
      <alignment horizontal="center" vertical="center"/>
    </xf>
    <xf numFmtId="3" fontId="63" fillId="23" borderId="9" xfId="0" applyNumberFormat="1" applyFont="1" applyFill="1" applyBorder="1" applyAlignment="1">
      <alignment horizontal="center" vertical="center"/>
    </xf>
    <xf numFmtId="0" fontId="63" fillId="23" borderId="256" xfId="0" applyFont="1" applyFill="1" applyBorder="1" applyAlignment="1">
      <alignment horizontal="right" vertical="center" indent="4"/>
    </xf>
    <xf numFmtId="0" fontId="57" fillId="0" borderId="57" xfId="0" applyFont="1" applyFill="1" applyBorder="1" applyAlignment="1">
      <alignment horizontal="center" vertical="center"/>
    </xf>
    <xf numFmtId="0" fontId="57" fillId="0" borderId="58" xfId="13" applyFont="1" applyFill="1" applyBorder="1">
      <alignment vertical="center"/>
    </xf>
    <xf numFmtId="185" fontId="106" fillId="0" borderId="2" xfId="13" applyNumberFormat="1" applyFont="1" applyFill="1" applyBorder="1" applyAlignment="1">
      <alignment horizontal="center" vertical="center"/>
    </xf>
    <xf numFmtId="0" fontId="57" fillId="0" borderId="253" xfId="0" applyFont="1" applyBorder="1" applyAlignment="1">
      <alignment horizontal="left" vertical="center" wrapText="1"/>
    </xf>
    <xf numFmtId="0" fontId="57" fillId="0" borderId="16" xfId="0" applyFont="1" applyBorder="1" applyAlignment="1">
      <alignment horizontal="left" vertical="center" wrapText="1"/>
    </xf>
    <xf numFmtId="0" fontId="57" fillId="0" borderId="94" xfId="0" applyFont="1" applyBorder="1" applyAlignment="1">
      <alignment horizontal="left" vertical="center" wrapText="1"/>
    </xf>
    <xf numFmtId="0" fontId="45" fillId="23" borderId="78" xfId="0" applyFont="1" applyFill="1" applyBorder="1" applyAlignment="1">
      <alignment horizontal="center" vertical="center"/>
    </xf>
    <xf numFmtId="0" fontId="45" fillId="23" borderId="16" xfId="0" applyFont="1" applyFill="1" applyBorder="1" applyAlignment="1">
      <alignment horizontal="center" vertical="center"/>
    </xf>
    <xf numFmtId="0" fontId="45" fillId="23" borderId="77" xfId="0" applyFont="1" applyFill="1" applyBorder="1" applyAlignment="1">
      <alignment horizontal="center" vertical="center"/>
    </xf>
    <xf numFmtId="3" fontId="137" fillId="23" borderId="16" xfId="14" applyNumberFormat="1" applyFont="1" applyFill="1" applyBorder="1" applyAlignment="1">
      <alignment horizontal="center" vertical="center"/>
    </xf>
    <xf numFmtId="38" fontId="65" fillId="23" borderId="16" xfId="14" applyFont="1" applyFill="1" applyBorder="1" applyAlignment="1">
      <alignment horizontal="center" vertical="center"/>
    </xf>
    <xf numFmtId="38" fontId="65" fillId="23" borderId="254" xfId="14" applyFont="1" applyFill="1" applyBorder="1" applyAlignment="1">
      <alignment horizontal="center" vertical="center"/>
    </xf>
    <xf numFmtId="185" fontId="106" fillId="0" borderId="7" xfId="0" applyNumberFormat="1" applyFont="1" applyFill="1" applyBorder="1" applyAlignment="1">
      <alignment horizontal="center" vertical="center"/>
    </xf>
    <xf numFmtId="185" fontId="106" fillId="0" borderId="19" xfId="0" applyNumberFormat="1" applyFont="1" applyFill="1" applyBorder="1" applyAlignment="1">
      <alignment horizontal="center" vertical="center"/>
    </xf>
    <xf numFmtId="0" fontId="51" fillId="0" borderId="248" xfId="0" applyFont="1" applyBorder="1" applyAlignment="1">
      <alignment horizontal="center" vertical="center"/>
    </xf>
    <xf numFmtId="0" fontId="51" fillId="0" borderId="17" xfId="0" applyFont="1" applyBorder="1" applyAlignment="1">
      <alignment horizontal="center" vertical="center"/>
    </xf>
    <xf numFmtId="0" fontId="51" fillId="0" borderId="249" xfId="0" applyFont="1" applyBorder="1" applyAlignment="1">
      <alignment horizontal="center" vertical="center"/>
    </xf>
    <xf numFmtId="0" fontId="122" fillId="0" borderId="0" xfId="0" applyFont="1" applyBorder="1" applyAlignment="1">
      <alignment horizontal="center" vertical="top"/>
    </xf>
    <xf numFmtId="0" fontId="122" fillId="0" borderId="35" xfId="0" applyFont="1" applyBorder="1" applyAlignment="1">
      <alignment horizontal="center" vertical="top"/>
    </xf>
    <xf numFmtId="0" fontId="122" fillId="0" borderId="19" xfId="0" applyFont="1" applyBorder="1" applyAlignment="1">
      <alignment horizontal="center" vertical="top"/>
    </xf>
    <xf numFmtId="0" fontId="122" fillId="0" borderId="18" xfId="0" applyFont="1" applyBorder="1" applyAlignment="1">
      <alignment horizontal="center" vertical="top"/>
    </xf>
    <xf numFmtId="0" fontId="122" fillId="0" borderId="250" xfId="0" applyFont="1" applyBorder="1" applyAlignment="1">
      <alignment horizontal="center" vertical="top"/>
    </xf>
    <xf numFmtId="0" fontId="122" fillId="0" borderId="259" xfId="0" applyFont="1" applyBorder="1" applyAlignment="1">
      <alignment horizontal="center" vertical="top"/>
    </xf>
    <xf numFmtId="0" fontId="55" fillId="0" borderId="41" xfId="0" applyFont="1" applyBorder="1" applyAlignment="1">
      <alignment horizontal="center" vertical="center"/>
    </xf>
    <xf numFmtId="0" fontId="55" fillId="0" borderId="37" xfId="0" applyFont="1" applyBorder="1" applyAlignment="1">
      <alignment horizontal="center" vertical="center"/>
    </xf>
    <xf numFmtId="0" fontId="55" fillId="0" borderId="259" xfId="0" applyFont="1" applyBorder="1" applyAlignment="1">
      <alignment horizontal="center" vertical="center"/>
    </xf>
    <xf numFmtId="0" fontId="55" fillId="0" borderId="18" xfId="0" applyFont="1" applyBorder="1" applyAlignment="1">
      <alignment horizontal="center" vertical="center"/>
    </xf>
    <xf numFmtId="0" fontId="106" fillId="0" borderId="39" xfId="0" applyNumberFormat="1" applyFont="1" applyBorder="1" applyAlignment="1">
      <alignment horizontal="center" vertical="center"/>
    </xf>
    <xf numFmtId="0" fontId="106" fillId="0" borderId="38" xfId="0" applyNumberFormat="1" applyFont="1" applyBorder="1" applyAlignment="1">
      <alignment horizontal="center" vertical="center"/>
    </xf>
    <xf numFmtId="0" fontId="106" fillId="0" borderId="37" xfId="0" applyNumberFormat="1" applyFont="1" applyBorder="1" applyAlignment="1">
      <alignment horizontal="center" vertical="center"/>
    </xf>
    <xf numFmtId="0" fontId="106" fillId="0" borderId="26" xfId="0" applyNumberFormat="1" applyFont="1" applyBorder="1" applyAlignment="1">
      <alignment horizontal="center" vertical="center"/>
    </xf>
    <xf numFmtId="0" fontId="106" fillId="0" borderId="19" xfId="0" applyNumberFormat="1" applyFont="1" applyBorder="1" applyAlignment="1">
      <alignment horizontal="center" vertical="center"/>
    </xf>
    <xf numFmtId="0" fontId="106" fillId="0" borderId="18" xfId="0" applyNumberFormat="1" applyFont="1" applyBorder="1" applyAlignment="1">
      <alignment horizontal="center" vertical="center"/>
    </xf>
    <xf numFmtId="0" fontId="0" fillId="0" borderId="2" xfId="0" applyBorder="1" applyAlignment="1">
      <alignment horizontal="center" vertical="center"/>
    </xf>
    <xf numFmtId="0" fontId="52" fillId="0" borderId="0" xfId="0" applyFont="1" applyBorder="1" applyAlignment="1">
      <alignment horizontal="center" vertical="center" wrapText="1"/>
    </xf>
    <xf numFmtId="0" fontId="54" fillId="0" borderId="19" xfId="0" applyFont="1" applyBorder="1" applyAlignment="1">
      <alignment horizontal="center"/>
    </xf>
    <xf numFmtId="0" fontId="48" fillId="15" borderId="39" xfId="0" applyFont="1" applyFill="1" applyBorder="1" applyAlignment="1">
      <alignment horizontal="center" vertical="center"/>
    </xf>
    <xf numFmtId="0" fontId="48" fillId="15" borderId="37" xfId="0" applyFont="1" applyFill="1" applyBorder="1" applyAlignment="1">
      <alignment horizontal="center" vertical="center"/>
    </xf>
    <xf numFmtId="0" fontId="48" fillId="15" borderId="59" xfId="0" applyFont="1" applyFill="1" applyBorder="1" applyAlignment="1">
      <alignment horizontal="center" vertical="center"/>
    </xf>
    <xf numFmtId="0" fontId="48" fillId="15" borderId="56" xfId="0" applyFont="1" applyFill="1" applyBorder="1" applyAlignment="1">
      <alignment horizontal="center" vertical="center"/>
    </xf>
    <xf numFmtId="0" fontId="47" fillId="15" borderId="31" xfId="11" applyFont="1" applyFill="1" applyBorder="1" applyAlignment="1">
      <alignment horizontal="center" vertical="center" wrapText="1"/>
    </xf>
    <xf numFmtId="0" fontId="47" fillId="15" borderId="30" xfId="11" applyFont="1" applyFill="1" applyBorder="1" applyAlignment="1">
      <alignment horizontal="center" vertical="center" wrapText="1"/>
    </xf>
    <xf numFmtId="0" fontId="47" fillId="15" borderId="29" xfId="11" applyFont="1" applyFill="1" applyBorder="1" applyAlignment="1">
      <alignment horizontal="center" vertical="center" wrapText="1"/>
    </xf>
    <xf numFmtId="0" fontId="47" fillId="15" borderId="27" xfId="11" applyFont="1" applyFill="1" applyBorder="1" applyAlignment="1">
      <alignment horizontal="center" vertical="center" wrapText="1"/>
    </xf>
    <xf numFmtId="0" fontId="47" fillId="15" borderId="48" xfId="11" applyFont="1" applyFill="1" applyBorder="1" applyAlignment="1">
      <alignment horizontal="center" vertical="center" wrapText="1"/>
    </xf>
    <xf numFmtId="0" fontId="47" fillId="15" borderId="47" xfId="11" applyFont="1" applyFill="1" applyBorder="1" applyAlignment="1">
      <alignment horizontal="center" vertical="center" wrapText="1"/>
    </xf>
    <xf numFmtId="0" fontId="55" fillId="15" borderId="187" xfId="0" applyFont="1" applyFill="1" applyBorder="1" applyAlignment="1">
      <alignment horizontal="center" vertical="center"/>
    </xf>
    <xf numFmtId="0" fontId="55" fillId="15" borderId="185" xfId="0" applyFont="1" applyFill="1" applyBorder="1" applyAlignment="1">
      <alignment horizontal="center" vertical="center"/>
    </xf>
    <xf numFmtId="180" fontId="51" fillId="15" borderId="71" xfId="0" applyNumberFormat="1" applyFont="1" applyFill="1" applyBorder="1" applyAlignment="1">
      <alignment horizontal="center" vertical="center"/>
    </xf>
    <xf numFmtId="180" fontId="51" fillId="15" borderId="70" xfId="0" applyNumberFormat="1" applyFont="1" applyFill="1" applyBorder="1" applyAlignment="1">
      <alignment horizontal="center" vertical="center"/>
    </xf>
    <xf numFmtId="180" fontId="51" fillId="15" borderId="49" xfId="0" applyNumberFormat="1" applyFont="1" applyFill="1" applyBorder="1" applyAlignment="1">
      <alignment horizontal="center" vertical="center"/>
    </xf>
    <xf numFmtId="0" fontId="55" fillId="15" borderId="71" xfId="0" applyFont="1" applyFill="1" applyBorder="1" applyAlignment="1">
      <alignment horizontal="center" vertical="center" wrapText="1"/>
    </xf>
    <xf numFmtId="0" fontId="55" fillId="15" borderId="49" xfId="0" applyFont="1" applyFill="1" applyBorder="1" applyAlignment="1">
      <alignment horizontal="center" vertical="center" wrapText="1"/>
    </xf>
    <xf numFmtId="0" fontId="55" fillId="15" borderId="39" xfId="0" applyFont="1" applyFill="1" applyBorder="1" applyAlignment="1">
      <alignment horizontal="center" vertical="center"/>
    </xf>
    <xf numFmtId="0" fontId="55" fillId="15" borderId="38" xfId="0" applyFont="1" applyFill="1" applyBorder="1" applyAlignment="1">
      <alignment horizontal="center" vertical="center"/>
    </xf>
    <xf numFmtId="0" fontId="55" fillId="15" borderId="37" xfId="0" applyFont="1" applyFill="1" applyBorder="1" applyAlignment="1">
      <alignment horizontal="center" vertical="center"/>
    </xf>
    <xf numFmtId="0" fontId="54" fillId="0" borderId="0" xfId="0" applyFont="1" applyBorder="1" applyAlignment="1">
      <alignment horizontal="center"/>
    </xf>
    <xf numFmtId="0" fontId="54" fillId="0" borderId="61" xfId="0" applyFont="1" applyBorder="1" applyAlignment="1">
      <alignment horizontal="center"/>
    </xf>
    <xf numFmtId="0" fontId="47" fillId="15" borderId="280" xfId="11" applyFont="1" applyFill="1" applyBorder="1" applyAlignment="1">
      <alignment horizontal="center" vertical="center" wrapText="1"/>
    </xf>
    <xf numFmtId="183" fontId="97" fillId="0" borderId="39" xfId="0" applyNumberFormat="1" applyFont="1" applyBorder="1" applyAlignment="1">
      <alignment horizontal="center" vertical="center"/>
    </xf>
    <xf numFmtId="183" fontId="97" fillId="0" borderId="38" xfId="0" applyNumberFormat="1" applyFont="1" applyBorder="1" applyAlignment="1">
      <alignment horizontal="center" vertical="center"/>
    </xf>
    <xf numFmtId="183" fontId="97" fillId="0" borderId="36" xfId="0" applyNumberFormat="1" applyFont="1" applyBorder="1" applyAlignment="1">
      <alignment horizontal="center" vertical="center"/>
    </xf>
    <xf numFmtId="183" fontId="97" fillId="0" borderId="0" xfId="0" applyNumberFormat="1" applyFont="1" applyBorder="1" applyAlignment="1">
      <alignment horizontal="center" vertical="center"/>
    </xf>
    <xf numFmtId="183" fontId="97" fillId="0" borderId="26" xfId="0" applyNumberFormat="1" applyFont="1" applyBorder="1" applyAlignment="1">
      <alignment horizontal="center" vertical="center"/>
    </xf>
    <xf numFmtId="183" fontId="97" fillId="0" borderId="19" xfId="0" applyNumberFormat="1" applyFont="1" applyBorder="1" applyAlignment="1">
      <alignment horizontal="center" vertical="center"/>
    </xf>
    <xf numFmtId="183" fontId="97" fillId="0" borderId="37" xfId="0" applyNumberFormat="1" applyFont="1" applyBorder="1" applyAlignment="1">
      <alignment horizontal="center" vertical="center"/>
    </xf>
    <xf numFmtId="183" fontId="97" fillId="0" borderId="35" xfId="0" applyNumberFormat="1" applyFont="1" applyBorder="1" applyAlignment="1">
      <alignment horizontal="center" vertical="center"/>
    </xf>
    <xf numFmtId="183" fontId="97" fillId="0" borderId="18" xfId="0" applyNumberFormat="1" applyFont="1" applyBorder="1" applyAlignment="1">
      <alignment horizontal="center" vertical="center"/>
    </xf>
    <xf numFmtId="0" fontId="55" fillId="0" borderId="39" xfId="0" applyFont="1" applyBorder="1" applyAlignment="1">
      <alignment horizontal="center" vertical="center"/>
    </xf>
    <xf numFmtId="0" fontId="55" fillId="0" borderId="26" xfId="0" applyFont="1" applyBorder="1" applyAlignment="1">
      <alignment horizontal="center" vertical="center"/>
    </xf>
    <xf numFmtId="0" fontId="55" fillId="0" borderId="136" xfId="0" applyFont="1" applyBorder="1" applyAlignment="1">
      <alignment horizontal="center" vertical="center"/>
    </xf>
    <xf numFmtId="0" fontId="55" fillId="0" borderId="145" xfId="0" applyFont="1" applyBorder="1" applyAlignment="1">
      <alignment horizontal="center" vertical="center"/>
    </xf>
    <xf numFmtId="0" fontId="55" fillId="15" borderId="186" xfId="0" applyFont="1" applyFill="1" applyBorder="1" applyAlignment="1">
      <alignment horizontal="center" vertical="center"/>
    </xf>
    <xf numFmtId="0" fontId="55" fillId="15" borderId="184" xfId="0" applyFont="1" applyFill="1" applyBorder="1" applyAlignment="1">
      <alignment horizontal="center" vertical="center"/>
    </xf>
    <xf numFmtId="0" fontId="55" fillId="15" borderId="183" xfId="0" applyFont="1" applyFill="1" applyBorder="1" applyAlignment="1">
      <alignment horizontal="center" vertical="center"/>
    </xf>
    <xf numFmtId="0" fontId="55" fillId="0" borderId="39"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18" xfId="0" applyFont="1" applyBorder="1" applyAlignment="1">
      <alignment horizontal="center" vertical="center" wrapText="1"/>
    </xf>
    <xf numFmtId="0" fontId="47" fillId="15" borderId="73" xfId="11" applyFont="1" applyFill="1" applyBorder="1" applyAlignment="1">
      <alignment horizontal="center" vertical="center" wrapText="1"/>
    </xf>
    <xf numFmtId="0" fontId="47" fillId="15" borderId="72" xfId="11" applyFont="1" applyFill="1" applyBorder="1" applyAlignment="1">
      <alignment horizontal="center" vertical="center" wrapText="1"/>
    </xf>
    <xf numFmtId="0" fontId="97" fillId="0" borderId="39" xfId="0" applyNumberFormat="1" applyFont="1" applyBorder="1" applyAlignment="1">
      <alignment horizontal="center" vertical="center"/>
    </xf>
    <xf numFmtId="0" fontId="97" fillId="0" borderId="38" xfId="0" applyNumberFormat="1" applyFont="1" applyBorder="1" applyAlignment="1">
      <alignment horizontal="center" vertical="center"/>
    </xf>
    <xf numFmtId="0" fontId="97" fillId="0" borderId="37" xfId="0" applyNumberFormat="1" applyFont="1" applyBorder="1" applyAlignment="1">
      <alignment horizontal="center" vertical="center"/>
    </xf>
    <xf numFmtId="0" fontId="97" fillId="0" borderId="26" xfId="0" applyNumberFormat="1" applyFont="1" applyBorder="1" applyAlignment="1">
      <alignment horizontal="center" vertical="center"/>
    </xf>
    <xf numFmtId="0" fontId="97" fillId="0" borderId="19" xfId="0" applyNumberFormat="1" applyFont="1" applyBorder="1" applyAlignment="1">
      <alignment horizontal="center" vertical="center"/>
    </xf>
    <xf numFmtId="0" fontId="97" fillId="0" borderId="18" xfId="0" applyNumberFormat="1" applyFont="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57" fillId="15" borderId="187" xfId="0" applyFont="1" applyFill="1" applyBorder="1" applyAlignment="1">
      <alignment horizontal="center" vertical="center"/>
    </xf>
    <xf numFmtId="0" fontId="57" fillId="15" borderId="185" xfId="0" applyFont="1" applyFill="1" applyBorder="1" applyAlignment="1">
      <alignment horizontal="center" vertical="center"/>
    </xf>
    <xf numFmtId="0" fontId="57" fillId="15" borderId="295" xfId="0" applyFont="1" applyFill="1" applyBorder="1" applyAlignment="1">
      <alignment horizontal="center" vertical="center"/>
    </xf>
    <xf numFmtId="0" fontId="57" fillId="15" borderId="296" xfId="0" applyFont="1" applyFill="1" applyBorder="1" applyAlignment="1">
      <alignment horizontal="center" vertical="center"/>
    </xf>
    <xf numFmtId="0" fontId="57" fillId="15" borderId="297" xfId="0" applyFont="1" applyFill="1" applyBorder="1" applyAlignment="1">
      <alignment horizontal="center" vertical="center"/>
    </xf>
    <xf numFmtId="0" fontId="55" fillId="0" borderId="41" xfId="0" applyFont="1" applyBorder="1" applyAlignment="1">
      <alignment horizontal="center" vertical="center" wrapText="1"/>
    </xf>
    <xf numFmtId="0" fontId="55" fillId="0" borderId="250" xfId="0" applyFont="1" applyBorder="1" applyAlignment="1">
      <alignment horizontal="center" vertical="center" wrapText="1"/>
    </xf>
    <xf numFmtId="0" fontId="55" fillId="0" borderId="259" xfId="0" applyFont="1" applyBorder="1" applyAlignment="1">
      <alignment horizontal="center" vertical="center" wrapText="1"/>
    </xf>
    <xf numFmtId="0" fontId="55" fillId="15" borderId="261" xfId="0" applyFont="1" applyFill="1" applyBorder="1" applyAlignment="1">
      <alignment horizontal="center" vertical="center" wrapText="1"/>
    </xf>
    <xf numFmtId="0" fontId="97" fillId="0" borderId="39" xfId="0" applyFont="1" applyBorder="1" applyAlignment="1">
      <alignment horizontal="left" vertical="center"/>
    </xf>
    <xf numFmtId="0" fontId="97" fillId="0" borderId="38" xfId="0" applyFont="1" applyBorder="1" applyAlignment="1">
      <alignment horizontal="left" vertical="center"/>
    </xf>
    <xf numFmtId="0" fontId="97" fillId="0" borderId="37" xfId="0" applyFont="1" applyBorder="1" applyAlignment="1">
      <alignment horizontal="left" vertical="center"/>
    </xf>
    <xf numFmtId="0" fontId="97" fillId="0" borderId="26" xfId="0" applyFont="1" applyBorder="1" applyAlignment="1">
      <alignment horizontal="left" vertical="center"/>
    </xf>
    <xf numFmtId="0" fontId="97" fillId="0" borderId="19" xfId="0" applyFont="1" applyBorder="1" applyAlignment="1">
      <alignment horizontal="left" vertical="center"/>
    </xf>
    <xf numFmtId="0" fontId="97" fillId="0" borderId="18" xfId="0" applyFont="1" applyBorder="1" applyAlignment="1">
      <alignment horizontal="left" vertical="center"/>
    </xf>
    <xf numFmtId="183" fontId="106" fillId="0" borderId="39" xfId="0" applyNumberFormat="1" applyFont="1" applyBorder="1" applyAlignment="1">
      <alignment horizontal="center" vertical="center"/>
    </xf>
    <xf numFmtId="183" fontId="106" fillId="0" borderId="38" xfId="0" applyNumberFormat="1" applyFont="1" applyBorder="1" applyAlignment="1">
      <alignment horizontal="center" vertical="center"/>
    </xf>
    <xf numFmtId="183" fontId="106" fillId="0" borderId="36" xfId="0" applyNumberFormat="1" applyFont="1" applyBorder="1" applyAlignment="1">
      <alignment horizontal="center" vertical="center"/>
    </xf>
    <xf numFmtId="183" fontId="106" fillId="0" borderId="0" xfId="0" applyNumberFormat="1" applyFont="1" applyBorder="1" applyAlignment="1">
      <alignment horizontal="center" vertical="center"/>
    </xf>
    <xf numFmtId="183" fontId="106" fillId="0" borderId="26" xfId="0" applyNumberFormat="1" applyFont="1" applyBorder="1" applyAlignment="1">
      <alignment horizontal="center" vertical="center"/>
    </xf>
    <xf numFmtId="183" fontId="106" fillId="0" borderId="19" xfId="0" applyNumberFormat="1" applyFont="1" applyBorder="1" applyAlignment="1">
      <alignment horizontal="center" vertical="center"/>
    </xf>
    <xf numFmtId="183" fontId="106" fillId="0" borderId="37" xfId="0" applyNumberFormat="1" applyFont="1" applyBorder="1" applyAlignment="1">
      <alignment horizontal="center" vertical="center"/>
    </xf>
    <xf numFmtId="183" fontId="106" fillId="0" borderId="35" xfId="0" applyNumberFormat="1" applyFont="1" applyBorder="1" applyAlignment="1">
      <alignment horizontal="center" vertical="center"/>
    </xf>
    <xf numFmtId="183" fontId="106" fillId="0" borderId="18" xfId="0" applyNumberFormat="1" applyFon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57" fillId="0" borderId="9"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92" xfId="0" applyFont="1" applyBorder="1" applyAlignment="1" applyProtection="1">
      <alignment horizontal="center" vertical="center"/>
      <protection locked="0"/>
    </xf>
    <xf numFmtId="0" fontId="57" fillId="0" borderId="91" xfId="0" applyFont="1" applyBorder="1" applyAlignment="1" applyProtection="1">
      <alignment horizontal="center" vertical="center"/>
      <protection locked="0"/>
    </xf>
    <xf numFmtId="0" fontId="106" fillId="0" borderId="9" xfId="0" applyFont="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56" fontId="131" fillId="0" borderId="9" xfId="0" applyNumberFormat="1" applyFont="1" applyBorder="1" applyAlignment="1" applyProtection="1">
      <alignment horizontal="center" vertical="center"/>
      <protection locked="0"/>
    </xf>
    <xf numFmtId="0" fontId="131" fillId="0" borderId="9" xfId="0" applyFont="1" applyBorder="1" applyAlignment="1" applyProtection="1">
      <alignment horizontal="center" vertical="center"/>
      <protection locked="0"/>
    </xf>
    <xf numFmtId="0" fontId="131" fillId="0" borderId="12" xfId="0" applyFont="1" applyBorder="1" applyAlignment="1" applyProtection="1">
      <alignment horizontal="center" vertical="center"/>
      <protection locked="0"/>
    </xf>
    <xf numFmtId="0" fontId="106" fillId="0" borderId="15" xfId="0" applyFont="1" applyBorder="1" applyAlignment="1" applyProtection="1">
      <alignment horizontal="center" vertical="center"/>
      <protection locked="0"/>
    </xf>
    <xf numFmtId="0" fontId="106" fillId="0" borderId="8" xfId="0" applyFont="1" applyBorder="1" applyAlignment="1" applyProtection="1">
      <alignment horizontal="center" vertical="center"/>
      <protection locked="0"/>
    </xf>
    <xf numFmtId="0" fontId="106" fillId="0" borderId="139" xfId="0" applyFont="1" applyBorder="1" applyAlignment="1" applyProtection="1">
      <alignment horizontal="center" vertical="center"/>
      <protection locked="0"/>
    </xf>
    <xf numFmtId="0" fontId="106" fillId="0" borderId="130" xfId="0" applyFont="1" applyBorder="1" applyAlignment="1" applyProtection="1">
      <alignment horizontal="center" vertical="center"/>
      <protection locked="0"/>
    </xf>
    <xf numFmtId="0" fontId="57" fillId="0" borderId="127" xfId="0" applyFont="1" applyBorder="1" applyAlignment="1" applyProtection="1">
      <alignment horizontal="center" vertical="center"/>
      <protection locked="0"/>
    </xf>
    <xf numFmtId="0" fontId="0" fillId="0" borderId="256" xfId="0" applyBorder="1" applyAlignment="1">
      <alignment horizontal="center" vertical="center"/>
    </xf>
    <xf numFmtId="0" fontId="0" fillId="0" borderId="44" xfId="0" applyBorder="1" applyAlignment="1">
      <alignment horizontal="center" vertical="center" wrapText="1"/>
    </xf>
    <xf numFmtId="0" fontId="0" fillId="0" borderId="7" xfId="0" applyBorder="1" applyAlignment="1">
      <alignment horizontal="center" vertical="center"/>
    </xf>
    <xf numFmtId="0" fontId="0" fillId="0" borderId="258" xfId="0" applyBorder="1" applyAlignment="1">
      <alignment horizontal="center" vertical="center"/>
    </xf>
    <xf numFmtId="0" fontId="0" fillId="0" borderId="253" xfId="0" applyBorder="1" applyAlignment="1">
      <alignment horizontal="center" vertical="center"/>
    </xf>
    <xf numFmtId="0" fontId="0" fillId="0" borderId="16" xfId="0" applyBorder="1" applyAlignment="1">
      <alignment horizontal="center" vertical="center"/>
    </xf>
    <xf numFmtId="0" fontId="0" fillId="0" borderId="254" xfId="0" applyBorder="1" applyAlignment="1">
      <alignment horizontal="center" vertical="center"/>
    </xf>
    <xf numFmtId="0" fontId="106" fillId="0" borderId="256" xfId="0" applyFont="1" applyBorder="1" applyAlignment="1">
      <alignment horizontal="center" vertical="center"/>
    </xf>
    <xf numFmtId="0" fontId="0" fillId="0" borderId="255" xfId="0" applyBorder="1" applyAlignment="1">
      <alignment horizontal="center" vertical="center"/>
    </xf>
    <xf numFmtId="0" fontId="0" fillId="0" borderId="255" xfId="0" applyBorder="1" applyAlignment="1">
      <alignment horizontal="center" vertical="center" wrapText="1"/>
    </xf>
    <xf numFmtId="0" fontId="0" fillId="0" borderId="44" xfId="0" applyBorder="1" applyAlignment="1">
      <alignment horizontal="left" vertical="center" wrapText="1"/>
    </xf>
    <xf numFmtId="0" fontId="0" fillId="0" borderId="7" xfId="0" applyBorder="1" applyAlignment="1">
      <alignment horizontal="left" vertical="center" wrapText="1"/>
    </xf>
    <xf numFmtId="0" fontId="0" fillId="0" borderId="258" xfId="0" applyBorder="1" applyAlignment="1">
      <alignment horizontal="left" vertical="center" wrapText="1"/>
    </xf>
    <xf numFmtId="0" fontId="0" fillId="0" borderId="250" xfId="0" applyBorder="1" applyAlignment="1">
      <alignment horizontal="left" vertical="center" wrapText="1"/>
    </xf>
    <xf numFmtId="0" fontId="0" fillId="0" borderId="0" xfId="0" applyBorder="1" applyAlignment="1">
      <alignment horizontal="left"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2" xfId="0" applyBorder="1" applyAlignment="1">
      <alignment horizontal="left" vertical="center" wrapText="1"/>
    </xf>
    <xf numFmtId="0" fontId="0" fillId="0" borderId="58" xfId="0" applyBorder="1" applyAlignment="1">
      <alignment horizontal="left" vertical="center" wrapText="1"/>
    </xf>
    <xf numFmtId="0" fontId="68" fillId="0" borderId="248" xfId="0" applyFont="1" applyBorder="1" applyAlignment="1">
      <alignment horizontal="center" vertical="center"/>
    </xf>
    <xf numFmtId="0" fontId="68" fillId="0" borderId="17" xfId="0" applyFont="1" applyBorder="1" applyAlignment="1">
      <alignment horizontal="center" vertical="center"/>
    </xf>
    <xf numFmtId="0" fontId="68" fillId="0" borderId="249" xfId="0" applyFont="1" applyBorder="1" applyAlignment="1">
      <alignment horizontal="center" vertical="center"/>
    </xf>
    <xf numFmtId="56" fontId="106" fillId="0" borderId="12" xfId="0" applyNumberFormat="1" applyFont="1" applyBorder="1" applyAlignment="1">
      <alignment horizontal="center" vertical="center"/>
    </xf>
    <xf numFmtId="0" fontId="106" fillId="0" borderId="11" xfId="0" applyFont="1" applyBorder="1" applyAlignment="1">
      <alignment horizontal="center" vertical="center"/>
    </xf>
    <xf numFmtId="56" fontId="106" fillId="0" borderId="11" xfId="0" applyNumberFormat="1" applyFont="1" applyBorder="1" applyAlignment="1">
      <alignment horizontal="center" vertical="center"/>
    </xf>
    <xf numFmtId="0" fontId="106" fillId="0" borderId="257" xfId="0" applyFon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68" fillId="0" borderId="0" xfId="0" applyFont="1" applyAlignment="1">
      <alignment horizontal="center" vertical="center"/>
    </xf>
    <xf numFmtId="183" fontId="0" fillId="0" borderId="12" xfId="0" applyNumberFormat="1" applyBorder="1" applyAlignment="1">
      <alignment horizontal="center" vertical="center"/>
    </xf>
    <xf numFmtId="183" fontId="0" fillId="0" borderId="11" xfId="0" applyNumberFormat="1" applyBorder="1" applyAlignment="1">
      <alignment horizontal="center" vertical="center"/>
    </xf>
    <xf numFmtId="183" fontId="0" fillId="0" borderId="10" xfId="0" applyNumberFormat="1" applyBorder="1" applyAlignment="1">
      <alignment horizontal="center" vertical="center"/>
    </xf>
    <xf numFmtId="0" fontId="40" fillId="0" borderId="250" xfId="1" applyFont="1" applyBorder="1" applyAlignment="1">
      <alignment horizontal="center" vertical="center"/>
    </xf>
    <xf numFmtId="0" fontId="40" fillId="0" borderId="0" xfId="1" applyFont="1" applyBorder="1" applyAlignment="1">
      <alignment horizontal="center" vertical="center"/>
    </xf>
    <xf numFmtId="0" fontId="40" fillId="0" borderId="61" xfId="1" applyFont="1" applyBorder="1" applyAlignment="1">
      <alignment horizontal="center" vertical="center"/>
    </xf>
    <xf numFmtId="178" fontId="123" fillId="0" borderId="19" xfId="1" applyNumberFormat="1" applyFont="1" applyBorder="1" applyAlignment="1">
      <alignment horizontal="center" vertical="center"/>
    </xf>
    <xf numFmtId="178" fontId="123" fillId="0" borderId="260" xfId="1" applyNumberFormat="1" applyFont="1" applyBorder="1" applyAlignment="1">
      <alignment horizontal="center" vertical="center"/>
    </xf>
    <xf numFmtId="0" fontId="1" fillId="0" borderId="261" xfId="1" applyFont="1" applyBorder="1" applyAlignment="1">
      <alignment horizontal="center" vertical="center"/>
    </xf>
    <xf numFmtId="0" fontId="1" fillId="0" borderId="70" xfId="1" applyFont="1" applyBorder="1" applyAlignment="1">
      <alignment horizontal="center" vertical="center"/>
    </xf>
    <xf numFmtId="0" fontId="1" fillId="0" borderId="262" xfId="1" applyFont="1" applyBorder="1" applyAlignment="1">
      <alignment horizontal="center" vertical="center"/>
    </xf>
    <xf numFmtId="0" fontId="39" fillId="12" borderId="261" xfId="1" applyFont="1" applyFill="1" applyBorder="1" applyAlignment="1">
      <alignment horizontal="center" vertical="center"/>
    </xf>
    <xf numFmtId="0" fontId="39" fillId="12" borderId="70" xfId="1" applyFont="1" applyFill="1" applyBorder="1" applyAlignment="1">
      <alignment horizontal="center" vertical="center"/>
    </xf>
    <xf numFmtId="0" fontId="39" fillId="12" borderId="263" xfId="1" applyFont="1" applyFill="1" applyBorder="1" applyAlignment="1">
      <alignment horizontal="center" vertical="center"/>
    </xf>
    <xf numFmtId="0" fontId="89" fillId="0" borderId="0" xfId="1" applyFont="1" applyFill="1" applyBorder="1" applyAlignment="1">
      <alignment horizontal="center" vertical="center"/>
    </xf>
    <xf numFmtId="0" fontId="40" fillId="0" borderId="248" xfId="1" applyFont="1" applyBorder="1" applyAlignment="1">
      <alignment horizontal="center" vertical="center"/>
    </xf>
    <xf numFmtId="0" fontId="40" fillId="0" borderId="17" xfId="1" applyFont="1" applyBorder="1" applyAlignment="1">
      <alignment horizontal="center" vertical="center"/>
    </xf>
    <xf numFmtId="0" fontId="40" fillId="0" borderId="249" xfId="1" applyFont="1" applyBorder="1" applyAlignment="1">
      <alignment horizontal="center" vertical="center"/>
    </xf>
    <xf numFmtId="0" fontId="39" fillId="12" borderId="71" xfId="1" applyFont="1" applyFill="1" applyBorder="1" applyAlignment="1">
      <alignment horizontal="center" vertical="center"/>
    </xf>
    <xf numFmtId="0" fontId="39" fillId="12" borderId="37" xfId="1" applyFont="1" applyFill="1" applyBorder="1" applyAlignment="1">
      <alignment horizontal="center" vertical="center"/>
    </xf>
    <xf numFmtId="178" fontId="25" fillId="0" borderId="19" xfId="1" applyNumberFormat="1" applyFont="1" applyBorder="1" applyAlignment="1">
      <alignment horizontal="center" vertical="center"/>
    </xf>
    <xf numFmtId="0" fontId="69" fillId="0" borderId="0" xfId="0" applyFont="1" applyBorder="1" applyAlignment="1">
      <alignment horizontal="center" vertical="center"/>
    </xf>
    <xf numFmtId="0" fontId="69" fillId="0" borderId="16" xfId="0" applyFont="1" applyBorder="1" applyAlignment="1">
      <alignment horizontal="center" vertical="center"/>
    </xf>
    <xf numFmtId="0" fontId="69" fillId="0" borderId="0" xfId="0" applyFont="1" applyBorder="1" applyAlignment="1">
      <alignment horizontal="right" vertical="center"/>
    </xf>
    <xf numFmtId="0" fontId="69" fillId="0" borderId="0" xfId="0" applyFont="1" applyBorder="1" applyAlignment="1">
      <alignment horizontal="left" vertical="top"/>
    </xf>
    <xf numFmtId="0" fontId="110" fillId="0" borderId="2" xfId="0" applyFont="1" applyBorder="1" applyAlignment="1">
      <alignment horizontal="center" vertical="center"/>
    </xf>
    <xf numFmtId="0" fontId="69" fillId="0" borderId="0" xfId="0" applyFont="1" applyBorder="1" applyAlignment="1">
      <alignment horizontal="left" vertical="center" wrapText="1"/>
    </xf>
    <xf numFmtId="0" fontId="69" fillId="0" borderId="0" xfId="0" applyFont="1" applyBorder="1" applyAlignment="1">
      <alignment horizontal="left" vertical="center"/>
    </xf>
    <xf numFmtId="0" fontId="69" fillId="0" borderId="225" xfId="0" applyFont="1" applyBorder="1" applyAlignment="1">
      <alignment horizontal="center" vertical="center"/>
    </xf>
    <xf numFmtId="0" fontId="69" fillId="0" borderId="0" xfId="0" applyFont="1" applyBorder="1" applyAlignment="1">
      <alignment horizontal="center" vertical="top"/>
    </xf>
    <xf numFmtId="0" fontId="69" fillId="0" borderId="61" xfId="0" applyFont="1" applyBorder="1" applyAlignment="1">
      <alignment horizontal="left" vertical="center" wrapText="1"/>
    </xf>
    <xf numFmtId="0" fontId="69" fillId="0" borderId="0" xfId="0" applyFont="1" applyBorder="1" applyAlignment="1">
      <alignment horizontal="right" vertical="top" wrapText="1"/>
    </xf>
    <xf numFmtId="0" fontId="69" fillId="0" borderId="248" xfId="0" applyFont="1" applyBorder="1" applyAlignment="1">
      <alignment horizontal="left" vertical="center"/>
    </xf>
    <xf numFmtId="0" fontId="69" fillId="0" borderId="17" xfId="0" applyFont="1" applyBorder="1" applyAlignment="1">
      <alignment horizontal="left" vertical="center"/>
    </xf>
    <xf numFmtId="0" fontId="69" fillId="0" borderId="249" xfId="0" applyFont="1" applyBorder="1" applyAlignment="1">
      <alignment horizontal="left" vertical="center"/>
    </xf>
    <xf numFmtId="0" fontId="69" fillId="0" borderId="0" xfId="0" applyFont="1" applyAlignment="1">
      <alignment horizontal="left" vertical="center" wrapText="1"/>
    </xf>
    <xf numFmtId="0" fontId="69" fillId="0" borderId="0" xfId="0" applyFont="1" applyAlignment="1">
      <alignment horizontal="center" vertical="center"/>
    </xf>
    <xf numFmtId="0" fontId="69" fillId="0" borderId="2" xfId="0" applyFont="1" applyBorder="1" applyAlignment="1">
      <alignment horizontal="center" vertical="center"/>
    </xf>
    <xf numFmtId="0" fontId="69" fillId="0" borderId="0" xfId="0" applyFont="1" applyAlignment="1">
      <alignment horizontal="center" vertical="top"/>
    </xf>
    <xf numFmtId="0" fontId="69" fillId="0" borderId="0" xfId="0" applyFont="1" applyAlignment="1">
      <alignment horizontal="right" vertical="center"/>
    </xf>
    <xf numFmtId="0" fontId="69" fillId="0" borderId="0" xfId="0" applyFont="1" applyAlignment="1">
      <alignment horizontal="left" vertical="top"/>
    </xf>
    <xf numFmtId="0" fontId="69" fillId="0" borderId="0" xfId="0" applyFont="1" applyAlignment="1">
      <alignment horizontal="left" vertical="center"/>
    </xf>
    <xf numFmtId="0" fontId="69" fillId="0" borderId="0" xfId="0" applyFont="1" applyAlignment="1">
      <alignment horizontal="right" vertical="top" wrapText="1"/>
    </xf>
    <xf numFmtId="0" fontId="4" fillId="2" borderId="19" xfId="4" applyFont="1" applyFill="1" applyBorder="1" applyAlignment="1"/>
    <xf numFmtId="0" fontId="105" fillId="2" borderId="19" xfId="4" applyFont="1" applyFill="1" applyBorder="1" applyAlignment="1"/>
    <xf numFmtId="0" fontId="105" fillId="2" borderId="260" xfId="4" applyFont="1" applyFill="1" applyBorder="1" applyAlignment="1"/>
    <xf numFmtId="0" fontId="4" fillId="2" borderId="19" xfId="4" applyFill="1" applyBorder="1" applyAlignment="1">
      <alignment horizontal="center"/>
    </xf>
    <xf numFmtId="0" fontId="4" fillId="2" borderId="0" xfId="4" applyFill="1" applyBorder="1" applyAlignment="1" applyProtection="1">
      <protection locked="0"/>
    </xf>
    <xf numFmtId="0" fontId="43" fillId="2" borderId="19" xfId="4" applyFont="1" applyFill="1" applyBorder="1" applyAlignment="1"/>
    <xf numFmtId="0" fontId="138" fillId="11" borderId="9" xfId="15" applyFont="1" applyFill="1" applyBorder="1" applyAlignment="1">
      <alignment vertical="center"/>
    </xf>
  </cellXfs>
  <cellStyles count="17">
    <cellStyle name="20% - アクセント 1" xfId="13" builtinId="30"/>
    <cellStyle name="ハイパーリンク" xfId="15" builtinId="8"/>
    <cellStyle name="桁区切り" xfId="14" builtinId="6"/>
    <cellStyle name="桁区切り 2" xfId="10" xr:uid="{00000000-0005-0000-0000-000000000000}"/>
    <cellStyle name="標準" xfId="0" builtinId="0"/>
    <cellStyle name="標準 2" xfId="1" xr:uid="{00000000-0005-0000-0000-000002000000}"/>
    <cellStyle name="標準 2 2" xfId="8" xr:uid="{00000000-0005-0000-0000-000003000000}"/>
    <cellStyle name="標準 2 3" xfId="11" xr:uid="{D428EBA8-3518-495D-8465-A53D3C5426AF}"/>
    <cellStyle name="標準 3" xfId="9" xr:uid="{00000000-0005-0000-0000-000004000000}"/>
    <cellStyle name="標準 3 2" xfId="12" xr:uid="{2FAC97C9-0329-4E85-9765-FC2CD3D1CD10}"/>
    <cellStyle name="標準 4" xfId="16" xr:uid="{2D6C07EE-4659-4D8C-8366-876C59EB0B67}"/>
    <cellStyle name="標準 6" xfId="3" xr:uid="{00000000-0005-0000-0000-000005000000}"/>
    <cellStyle name="標準 8" xfId="2" xr:uid="{00000000-0005-0000-0000-000006000000}"/>
    <cellStyle name="標準_Book1" xfId="5" xr:uid="{00000000-0005-0000-0000-000007000000}"/>
    <cellStyle name="標準_H27～利用申込書等" xfId="6" xr:uid="{00000000-0005-0000-0000-000008000000}"/>
    <cellStyle name="標準_request_ozu" xfId="4" xr:uid="{00000000-0005-0000-0000-000009000000}"/>
    <cellStyle name="標準_利用者名簿（チームかねとう）" xfId="7" xr:uid="{00000000-0005-0000-0000-00000A000000}"/>
  </cellStyles>
  <dxfs count="2">
    <dxf>
      <fill>
        <patternFill>
          <bgColor rgb="FFFFFF00"/>
        </patternFill>
      </fill>
    </dxf>
    <dxf>
      <fill>
        <patternFill>
          <bgColor rgb="FFFFFF00"/>
        </patternFill>
      </fill>
    </dxf>
  </dxfs>
  <tableStyles count="0" defaultTableStyle="TableStyleMedium2" defaultPivotStyle="PivotStyleLight16"/>
  <colors>
    <mruColors>
      <color rgb="FFCCFFFF"/>
      <color rgb="FFFF9966"/>
      <color rgb="FF3399FF"/>
      <color rgb="FFFFFFFF"/>
      <color rgb="FFDDDDDD"/>
      <color rgb="FFCCFF66"/>
      <color rgb="FFF9F9F9"/>
      <color rgb="FFFFFF99"/>
      <color rgb="FFF3F3F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82981</xdr:colOff>
      <xdr:row>13</xdr:row>
      <xdr:rowOff>50852</xdr:rowOff>
    </xdr:from>
    <xdr:to>
      <xdr:col>4</xdr:col>
      <xdr:colOff>640236</xdr:colOff>
      <xdr:row>17</xdr:row>
      <xdr:rowOff>347096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981" y="6976657"/>
          <a:ext cx="4084734" cy="2427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提出方法に</a:t>
          </a:r>
          <a:r>
            <a:rPr kumimoji="1" lang="ja-JP" altLang="en-US" sz="1600" b="1" u="sng"/>
            <a:t>ついて</a:t>
          </a:r>
          <a:endParaRPr kumimoji="1" lang="en-US" altLang="ja-JP" sz="1600" b="1" u="sng"/>
        </a:p>
        <a:p>
          <a:r>
            <a:rPr kumimoji="1" lang="ja-JP" altLang="en-US" sz="1100"/>
            <a:t>○できるだけエクセルファイルで作成し、メールに添付して送付ください。</a:t>
          </a:r>
          <a:endParaRPr kumimoji="1" lang="en-US" altLang="ja-JP" sz="1100"/>
        </a:p>
        <a:p>
          <a:r>
            <a:rPr kumimoji="1" lang="ja-JP" altLang="en-US" sz="1200" b="1"/>
            <a:t>（送付先：</a:t>
          </a:r>
          <a:r>
            <a:rPr kumimoji="1" lang="en-US" altLang="ja-JP" sz="1200" b="1" u="sng">
              <a:solidFill>
                <a:sysClr val="windowText" lastClr="000000"/>
              </a:solidFill>
            </a:rPr>
            <a:t>ozuzippy@niye.go.jp</a:t>
          </a:r>
          <a:r>
            <a:rPr kumimoji="1" lang="ja-JP" altLang="en-US" sz="1200" b="1"/>
            <a:t>）</a:t>
          </a:r>
          <a:endParaRPr kumimoji="1" lang="en-US" altLang="ja-JP" sz="1200" b="1"/>
        </a:p>
        <a:p>
          <a:endParaRPr kumimoji="1" lang="en-US" altLang="ja-JP" sz="1100"/>
        </a:p>
        <a:p>
          <a:r>
            <a:rPr kumimoji="1" lang="ja-JP" altLang="en-US" sz="1100"/>
            <a:t>○メール不可の場合、印刷してＦＡＸで送付ください。</a:t>
          </a:r>
          <a:endParaRPr kumimoji="1" lang="en-US" altLang="ja-JP" sz="1100"/>
        </a:p>
        <a:p>
          <a:r>
            <a:rPr kumimoji="1" lang="ja-JP" altLang="en-US" sz="1200" b="1"/>
            <a:t>（ＦＡＸ：</a:t>
          </a:r>
          <a:r>
            <a:rPr kumimoji="1" lang="en-US" altLang="ja-JP" sz="1200" b="1"/>
            <a:t>0893-24-2909</a:t>
          </a:r>
          <a:r>
            <a:rPr kumimoji="1" lang="ja-JP" altLang="en-US" sz="1200" b="1"/>
            <a:t>）</a:t>
          </a:r>
          <a:endParaRPr kumimoji="1" lang="en-US" altLang="ja-JP" sz="1200" b="1"/>
        </a:p>
        <a:p>
          <a:endParaRPr kumimoji="1" lang="en-US" altLang="ja-JP" sz="1400"/>
        </a:p>
        <a:p>
          <a:r>
            <a:rPr kumimoji="1" lang="ja-JP" altLang="en-US" sz="1100"/>
            <a:t>○メール、ＦＡＸ不可の場合、郵送またはご持参ください。</a:t>
          </a:r>
          <a:endParaRPr kumimoji="1" lang="en-US" altLang="ja-JP" sz="1100"/>
        </a:p>
        <a:p>
          <a:r>
            <a:rPr kumimoji="1" lang="ja-JP" altLang="en-US" sz="1200" b="1"/>
            <a:t>（住所：〒</a:t>
          </a:r>
          <a:r>
            <a:rPr kumimoji="1" lang="en-US" altLang="ja-JP" sz="1200" b="1"/>
            <a:t>795-0001</a:t>
          </a:r>
          <a:r>
            <a:rPr kumimoji="1" lang="ja-JP" altLang="en-US" sz="1200" b="1"/>
            <a:t>　愛媛県大洲市北只</a:t>
          </a:r>
          <a:r>
            <a:rPr kumimoji="1" lang="en-US" altLang="ja-JP" sz="1200" b="1"/>
            <a:t>1086</a:t>
          </a:r>
          <a:r>
            <a:rPr kumimoji="1" lang="ja-JP" altLang="en-US" sz="1200" b="1"/>
            <a:t>）</a:t>
          </a:r>
          <a:endParaRPr kumimoji="1" lang="en-US" altLang="ja-JP" sz="1200" b="1"/>
        </a:p>
        <a:p>
          <a:r>
            <a:rPr kumimoji="1" lang="ja-JP" altLang="en-US" sz="1200" b="1"/>
            <a:t>（国立大洲青少年交流の家　事業推進係）</a:t>
          </a:r>
          <a:endParaRPr kumimoji="1" lang="en-US" altLang="ja-JP" sz="1200" b="1"/>
        </a:p>
      </xdr:txBody>
    </xdr:sp>
    <xdr:clientData/>
  </xdr:twoCellAnchor>
  <xdr:twoCellAnchor>
    <xdr:from>
      <xdr:col>5</xdr:col>
      <xdr:colOff>64092</xdr:colOff>
      <xdr:row>13</xdr:row>
      <xdr:rowOff>69258</xdr:rowOff>
    </xdr:from>
    <xdr:to>
      <xdr:col>6</xdr:col>
      <xdr:colOff>597331</xdr:colOff>
      <xdr:row>17</xdr:row>
      <xdr:rowOff>347097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77694" y="6995063"/>
          <a:ext cx="3753980" cy="2408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＜お問い合わせ先＞</a:t>
          </a:r>
          <a:endParaRPr kumimoji="1" lang="en-US" altLang="ja-JP" sz="1200"/>
        </a:p>
        <a:p>
          <a:r>
            <a:rPr kumimoji="1" lang="ja-JP" altLang="en-US" sz="1200"/>
            <a:t>国立大洲青少年交流の家　事業推進係</a:t>
          </a:r>
          <a:endParaRPr kumimoji="1" lang="en-US" altLang="ja-JP" sz="1200"/>
        </a:p>
        <a:p>
          <a:r>
            <a:rPr kumimoji="1" lang="ja-JP" altLang="en-US" sz="1200"/>
            <a:t>ＴＥＬ：</a:t>
          </a:r>
          <a:r>
            <a:rPr kumimoji="1" lang="en-US" altLang="ja-JP" sz="1200"/>
            <a:t>0893-24-5175</a:t>
          </a:r>
          <a:r>
            <a:rPr kumimoji="1" lang="ja-JP" altLang="en-US" sz="1200"/>
            <a:t>　ＦＡＸ：</a:t>
          </a:r>
          <a:r>
            <a:rPr kumimoji="1" lang="en-US" altLang="ja-JP" sz="1200"/>
            <a:t>0893-24-2909</a:t>
          </a:r>
        </a:p>
        <a:p>
          <a:r>
            <a:rPr kumimoji="1" lang="ja-JP" altLang="en-US" sz="1200"/>
            <a:t>メール：</a:t>
          </a:r>
          <a:r>
            <a:rPr kumimoji="1" lang="en-US" altLang="ja-JP" sz="1200"/>
            <a:t>ozuzippy@niye.go.jp</a:t>
          </a:r>
        </a:p>
        <a:p>
          <a:r>
            <a:rPr kumimoji="1" lang="ja-JP" altLang="en-US" sz="1200"/>
            <a:t>ホームページ：</a:t>
          </a:r>
          <a:r>
            <a:rPr lang="en-US" altLang="ja-JP" sz="1200">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https://ozu.niye.go.jp/</a:t>
          </a:r>
          <a:endParaRPr lang="en-US" altLang="ja-JP" sz="1200">
            <a:solidFill>
              <a:srgbClr val="0070C0"/>
            </a:solidFill>
          </a:endParaRPr>
        </a:p>
        <a:p>
          <a:r>
            <a:rPr kumimoji="1" lang="ja-JP" altLang="en-US" sz="1200" u="none">
              <a:solidFill>
                <a:sysClr val="windowText" lastClr="000000"/>
              </a:solidFill>
            </a:rPr>
            <a:t>公式</a:t>
          </a:r>
          <a:r>
            <a:rPr kumimoji="1" lang="en-US" altLang="ja-JP" sz="1200" u="none">
              <a:solidFill>
                <a:sysClr val="windowText" lastClr="000000"/>
              </a:solidFill>
            </a:rPr>
            <a:t>YouTube</a:t>
          </a:r>
          <a:r>
            <a:rPr kumimoji="1" lang="ja-JP" altLang="en-US" sz="1200">
              <a:solidFill>
                <a:sysClr val="windowText" lastClr="000000"/>
              </a:solidFill>
            </a:rPr>
            <a:t>：</a:t>
          </a:r>
          <a:r>
            <a:rPr kumimoji="1" lang="en-US" altLang="ja-JP" sz="1200" u="sng">
              <a:solidFill>
                <a:srgbClr val="0070C0"/>
              </a:solidFill>
            </a:rPr>
            <a:t>https://www.youtube.com/channel/UCHWd-ElC7kqYInHPEVyGlNA</a:t>
          </a:r>
        </a:p>
      </xdr:txBody>
    </xdr:sp>
    <xdr:clientData/>
  </xdr:twoCellAnchor>
  <mc:AlternateContent xmlns:mc="http://schemas.openxmlformats.org/markup-compatibility/2006">
    <mc:Choice xmlns:a14="http://schemas.microsoft.com/office/drawing/2010/main" Requires="a14">
      <xdr:twoCellAnchor>
        <xdr:from>
          <xdr:col>6</xdr:col>
          <xdr:colOff>249456</xdr:colOff>
          <xdr:row>2</xdr:row>
          <xdr:rowOff>117878</xdr:rowOff>
        </xdr:from>
        <xdr:to>
          <xdr:col>6</xdr:col>
          <xdr:colOff>569837</xdr:colOff>
          <xdr:row>11</xdr:row>
          <xdr:rowOff>438361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678956" y="1184678"/>
              <a:ext cx="320381" cy="5121083"/>
              <a:chOff x="9673073" y="1150250"/>
              <a:chExt cx="414488" cy="5464087"/>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9673073" y="2878868"/>
                <a:ext cx="307248" cy="295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9676751" y="3469598"/>
                <a:ext cx="34474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9676751" y="4039514"/>
                <a:ext cx="36337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9674591" y="4603351"/>
                <a:ext cx="270157"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9674588" y="1150250"/>
                <a:ext cx="412973" cy="5464087"/>
                <a:chOff x="9226913" y="1150250"/>
                <a:chExt cx="412973" cy="5464087"/>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9228468" y="1150250"/>
                  <a:ext cx="323176"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9226913" y="1723971"/>
                  <a:ext cx="363396"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9226913" y="2240989"/>
                  <a:ext cx="363396"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9226914" y="5142356"/>
                  <a:ext cx="270147" cy="322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9229904" y="5719747"/>
                  <a:ext cx="409982" cy="295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226913" y="6271437"/>
                  <a:ext cx="344721"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38100</xdr:colOff>
          <xdr:row>23</xdr:row>
          <xdr:rowOff>47625</xdr:rowOff>
        </xdr:from>
        <xdr:to>
          <xdr:col>23</xdr:col>
          <xdr:colOff>152400</xdr:colOff>
          <xdr:row>23</xdr:row>
          <xdr:rowOff>209550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貸切バス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161925</xdr:colOff>
          <xdr:row>23</xdr:row>
          <xdr:rowOff>47625</xdr:rowOff>
        </xdr:from>
        <xdr:to>
          <xdr:col>27</xdr:col>
          <xdr:colOff>66675</xdr:colOff>
          <xdr:row>23</xdr:row>
          <xdr:rowOff>209550</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285750</xdr:rowOff>
        </xdr:from>
        <xdr:to>
          <xdr:col>24</xdr:col>
          <xdr:colOff>85725</xdr:colOff>
          <xdr:row>28</xdr:row>
          <xdr:rowOff>257175</xdr:rowOff>
        </xdr:to>
        <xdr:sp macro="" textlink="">
          <xdr:nvSpPr>
            <xdr:cNvPr id="16399" name="Check Box 15" descr="指導者用講師室(別途使用料￥800が必要です)　　→"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A(別途使用料1,630円必要です。)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0</xdr:rowOff>
        </xdr:from>
        <xdr:to>
          <xdr:col>28</xdr:col>
          <xdr:colOff>47625</xdr:colOff>
          <xdr:row>31</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キャンプセンター利用希望　　※利用については調整となります。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9525</xdr:rowOff>
        </xdr:from>
        <xdr:to>
          <xdr:col>21</xdr:col>
          <xdr:colOff>95250</xdr:colOff>
          <xdr:row>32</xdr:row>
          <xdr:rowOff>295275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車いすの参加者有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104775</xdr:rowOff>
        </xdr:from>
        <xdr:to>
          <xdr:col>1</xdr:col>
          <xdr:colOff>9525</xdr:colOff>
          <xdr:row>48</xdr:row>
          <xdr:rowOff>76200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466725</xdr:rowOff>
        </xdr:from>
        <xdr:to>
          <xdr:col>1</xdr:col>
          <xdr:colOff>47625</xdr:colOff>
          <xdr:row>46</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123825</xdr:rowOff>
        </xdr:from>
        <xdr:to>
          <xdr:col>1</xdr:col>
          <xdr:colOff>47625</xdr:colOff>
          <xdr:row>49</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24</xdr:row>
          <xdr:rowOff>9525</xdr:rowOff>
        </xdr:from>
        <xdr:to>
          <xdr:col>32</xdr:col>
          <xdr:colOff>238125</xdr:colOff>
          <xdr:row>25</xdr:row>
          <xdr:rowOff>0</xdr:rowOff>
        </xdr:to>
        <xdr:sp macro="" textlink="">
          <xdr:nvSpPr>
            <xdr:cNvPr id="16413" name="Option Button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送迎バス希望（小学生以上） ※詳細は下枠に要記入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23</xdr:row>
          <xdr:rowOff>47625</xdr:rowOff>
        </xdr:from>
        <xdr:to>
          <xdr:col>30</xdr:col>
          <xdr:colOff>219075</xdr:colOff>
          <xdr:row>23</xdr:row>
          <xdr:rowOff>209550</xdr:rowOff>
        </xdr:to>
        <xdr:sp macro="" textlink="">
          <xdr:nvSpPr>
            <xdr:cNvPr id="16415" name="Option Button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20</xdr:col>
          <xdr:colOff>19050</xdr:colOff>
          <xdr:row>32</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夜間照明使用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32</xdr:row>
          <xdr:rowOff>0</xdr:rowOff>
        </xdr:from>
        <xdr:to>
          <xdr:col>25</xdr:col>
          <xdr:colOff>76200</xdr:colOff>
          <xdr:row>32</xdr:row>
          <xdr:rowOff>285750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補助犬同伴</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47625</xdr:rowOff>
        </xdr:from>
        <xdr:to>
          <xdr:col>57</xdr:col>
          <xdr:colOff>152400</xdr:colOff>
          <xdr:row>23</xdr:row>
          <xdr:rowOff>209550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貸切バス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57</xdr:col>
          <xdr:colOff>161925</xdr:colOff>
          <xdr:row>23</xdr:row>
          <xdr:rowOff>47625</xdr:rowOff>
        </xdr:from>
        <xdr:to>
          <xdr:col>61</xdr:col>
          <xdr:colOff>66675</xdr:colOff>
          <xdr:row>23</xdr:row>
          <xdr:rowOff>209550</xdr:rowOff>
        </xdr:to>
        <xdr:sp macro="" textlink="">
          <xdr:nvSpPr>
            <xdr:cNvPr id="16423" name="Option Button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133350</xdr:rowOff>
        </xdr:from>
        <xdr:to>
          <xdr:col>35</xdr:col>
          <xdr:colOff>0</xdr:colOff>
          <xdr:row>47</xdr:row>
          <xdr:rowOff>66675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xdr:row>
          <xdr:rowOff>104775</xdr:rowOff>
        </xdr:from>
        <xdr:to>
          <xdr:col>35</xdr:col>
          <xdr:colOff>9525</xdr:colOff>
          <xdr:row>48</xdr:row>
          <xdr:rowOff>76200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133350</xdr:rowOff>
        </xdr:from>
        <xdr:to>
          <xdr:col>35</xdr:col>
          <xdr:colOff>0</xdr:colOff>
          <xdr:row>47</xdr:row>
          <xdr:rowOff>66675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466725</xdr:rowOff>
        </xdr:from>
        <xdr:to>
          <xdr:col>35</xdr:col>
          <xdr:colOff>47625</xdr:colOff>
          <xdr:row>46</xdr:row>
          <xdr:rowOff>28575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47</xdr:row>
          <xdr:rowOff>123825</xdr:rowOff>
        </xdr:from>
        <xdr:to>
          <xdr:col>35</xdr:col>
          <xdr:colOff>47625</xdr:colOff>
          <xdr:row>49</xdr:row>
          <xdr:rowOff>47625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24</xdr:row>
          <xdr:rowOff>28575</xdr:rowOff>
        </xdr:from>
        <xdr:to>
          <xdr:col>61</xdr:col>
          <xdr:colOff>114300</xdr:colOff>
          <xdr:row>25</xdr:row>
          <xdr:rowOff>0</xdr:rowOff>
        </xdr:to>
        <xdr:sp macro="" textlink="">
          <xdr:nvSpPr>
            <xdr:cNvPr id="16435" name="Option Button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送迎バス希望（小学生以上）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61</xdr:col>
          <xdr:colOff>95250</xdr:colOff>
          <xdr:row>23</xdr:row>
          <xdr:rowOff>47625</xdr:rowOff>
        </xdr:from>
        <xdr:to>
          <xdr:col>64</xdr:col>
          <xdr:colOff>219075</xdr:colOff>
          <xdr:row>23</xdr:row>
          <xdr:rowOff>209550</xdr:rowOff>
        </xdr:to>
        <xdr:sp macro="" textlink="">
          <xdr:nvSpPr>
            <xdr:cNvPr id="16436" name="Option Button 5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295275</xdr:rowOff>
        </xdr:from>
        <xdr:to>
          <xdr:col>33</xdr:col>
          <xdr:colOff>161925</xdr:colOff>
          <xdr:row>28</xdr:row>
          <xdr:rowOff>266700</xdr:rowOff>
        </xdr:to>
        <xdr:sp macro="" textlink="">
          <xdr:nvSpPr>
            <xdr:cNvPr id="16439" name="Check Box 55" descr="指導者用講師室(別途使用料￥800が必要です)　　→"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B(別途使用料1,220円必要です。)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190500</xdr:rowOff>
        </xdr:from>
        <xdr:to>
          <xdr:col>33</xdr:col>
          <xdr:colOff>95250</xdr:colOff>
          <xdr:row>25</xdr:row>
          <xdr:rowOff>104775</xdr:rowOff>
        </xdr:to>
        <xdr:sp macro="" textlink="">
          <xdr:nvSpPr>
            <xdr:cNvPr id="16449" name="Group Box 65"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23</xdr:row>
          <xdr:rowOff>66675</xdr:rowOff>
        </xdr:from>
        <xdr:to>
          <xdr:col>33</xdr:col>
          <xdr:colOff>247650</xdr:colOff>
          <xdr:row>25</xdr:row>
          <xdr:rowOff>257175</xdr:rowOff>
        </xdr:to>
        <xdr:sp macro="" textlink="">
          <xdr:nvSpPr>
            <xdr:cNvPr id="16450" name="Group Box 66"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xdr:from>
      <xdr:col>33</xdr:col>
      <xdr:colOff>648877</xdr:colOff>
      <xdr:row>44</xdr:row>
      <xdr:rowOff>458377</xdr:rowOff>
    </xdr:from>
    <xdr:to>
      <xdr:col>35</xdr:col>
      <xdr:colOff>48802</xdr:colOff>
      <xdr:row>46</xdr:row>
      <xdr:rowOff>10702</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8515029" y="11310456"/>
          <a:ext cx="304265" cy="237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twoCellAnchor>
    <xdr:from>
      <xdr:col>33</xdr:col>
      <xdr:colOff>648877</xdr:colOff>
      <xdr:row>45</xdr:row>
      <xdr:rowOff>151223</xdr:rowOff>
    </xdr:from>
    <xdr:to>
      <xdr:col>35</xdr:col>
      <xdr:colOff>48802</xdr:colOff>
      <xdr:row>47</xdr:row>
      <xdr:rowOff>27398</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515029" y="11506307"/>
          <a:ext cx="304265" cy="24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twoCellAnchor>
    <xdr:from>
      <xdr:col>33</xdr:col>
      <xdr:colOff>648878</xdr:colOff>
      <xdr:row>47</xdr:row>
      <xdr:rowOff>136347</xdr:rowOff>
    </xdr:from>
    <xdr:to>
      <xdr:col>35</xdr:col>
      <xdr:colOff>48803</xdr:colOff>
      <xdr:row>49</xdr:row>
      <xdr:rowOff>12522</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8515030" y="11855308"/>
          <a:ext cx="304265" cy="24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twoCellAnchor>
    <xdr:from>
      <xdr:col>33</xdr:col>
      <xdr:colOff>643526</xdr:colOff>
      <xdr:row>46</xdr:row>
      <xdr:rowOff>147049</xdr:rowOff>
    </xdr:from>
    <xdr:to>
      <xdr:col>35</xdr:col>
      <xdr:colOff>43451</xdr:colOff>
      <xdr:row>48</xdr:row>
      <xdr:rowOff>23224</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509678" y="11684071"/>
          <a:ext cx="304265" cy="24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twoCellAnchor>
    <xdr:from>
      <xdr:col>58</xdr:col>
      <xdr:colOff>171450</xdr:colOff>
      <xdr:row>27</xdr:row>
      <xdr:rowOff>295275</xdr:rowOff>
    </xdr:from>
    <xdr:to>
      <xdr:col>60</xdr:col>
      <xdr:colOff>38100</xdr:colOff>
      <xdr:row>28</xdr:row>
      <xdr:rowOff>228600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4354175" y="615315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twoCellAnchor>
    <xdr:from>
      <xdr:col>35</xdr:col>
      <xdr:colOff>0</xdr:colOff>
      <xdr:row>0</xdr:row>
      <xdr:rowOff>57150</xdr:rowOff>
    </xdr:from>
    <xdr:to>
      <xdr:col>39</xdr:col>
      <xdr:colOff>85725</xdr:colOff>
      <xdr:row>2</xdr:row>
      <xdr:rowOff>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8763000" y="57150"/>
          <a:ext cx="1000125" cy="476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editAs="oneCell">
    <xdr:from>
      <xdr:col>54</xdr:col>
      <xdr:colOff>104901</xdr:colOff>
      <xdr:row>23</xdr:row>
      <xdr:rowOff>90864</xdr:rowOff>
    </xdr:from>
    <xdr:to>
      <xdr:col>54</xdr:col>
      <xdr:colOff>197743</xdr:colOff>
      <xdr:row>23</xdr:row>
      <xdr:rowOff>175265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61307" y="4884696"/>
          <a:ext cx="92842" cy="844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50</xdr:col>
          <xdr:colOff>190500</xdr:colOff>
          <xdr:row>27</xdr:row>
          <xdr:rowOff>285750</xdr:rowOff>
        </xdr:from>
        <xdr:to>
          <xdr:col>58</xdr:col>
          <xdr:colOff>85725</xdr:colOff>
          <xdr:row>28</xdr:row>
          <xdr:rowOff>257175</xdr:rowOff>
        </xdr:to>
        <xdr:sp macro="" textlink="">
          <xdr:nvSpPr>
            <xdr:cNvPr id="16456" name="Check Box 72" descr="指導者用講師室(別途使用料￥800が必要です)　　→" hidden="1">
              <a:extLst>
                <a:ext uri="{63B3BB69-23CF-44E3-9099-C40C66FF867C}">
                  <a14:compatExt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A(別途使用料1,630円必要です。)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30</xdr:row>
          <xdr:rowOff>0</xdr:rowOff>
        </xdr:from>
        <xdr:to>
          <xdr:col>62</xdr:col>
          <xdr:colOff>47625</xdr:colOff>
          <xdr:row>31</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キャンプセンター利用希望　　※利用については調整となります。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32</xdr:row>
          <xdr:rowOff>9525</xdr:rowOff>
        </xdr:from>
        <xdr:to>
          <xdr:col>55</xdr:col>
          <xdr:colOff>95250</xdr:colOff>
          <xdr:row>32</xdr:row>
          <xdr:rowOff>295275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車いすの参加者有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30</xdr:row>
          <xdr:rowOff>295275</xdr:rowOff>
        </xdr:from>
        <xdr:to>
          <xdr:col>54</xdr:col>
          <xdr:colOff>19050</xdr:colOff>
          <xdr:row>31</xdr:row>
          <xdr:rowOff>295275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夜間照明使用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32</xdr:row>
          <xdr:rowOff>0</xdr:rowOff>
        </xdr:from>
        <xdr:to>
          <xdr:col>59</xdr:col>
          <xdr:colOff>76200</xdr:colOff>
          <xdr:row>32</xdr:row>
          <xdr:rowOff>285750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1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補助犬同伴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190500</xdr:colOff>
          <xdr:row>27</xdr:row>
          <xdr:rowOff>295275</xdr:rowOff>
        </xdr:from>
        <xdr:to>
          <xdr:col>67</xdr:col>
          <xdr:colOff>161925</xdr:colOff>
          <xdr:row>28</xdr:row>
          <xdr:rowOff>266700</xdr:rowOff>
        </xdr:to>
        <xdr:sp macro="" textlink="">
          <xdr:nvSpPr>
            <xdr:cNvPr id="16461" name="Check Box 77" descr="指導者用講師室(別途使用料￥800が必要です)　　→" hidden="1">
              <a:extLst>
                <a:ext uri="{63B3BB69-23CF-44E3-9099-C40C66FF867C}">
                  <a14:compatExt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B(別途使用料1,220円必要です。)</a:t>
              </a:r>
            </a:p>
          </xdr:txBody>
        </xdr:sp>
        <xdr:clientData/>
      </xdr:twoCellAnchor>
    </mc:Choice>
    <mc:Fallback/>
  </mc:AlternateContent>
  <xdr:twoCellAnchor>
    <xdr:from>
      <xdr:col>58</xdr:col>
      <xdr:colOff>178198</xdr:colOff>
      <xdr:row>27</xdr:row>
      <xdr:rowOff>296863</xdr:rowOff>
    </xdr:from>
    <xdr:to>
      <xdr:col>60</xdr:col>
      <xdr:colOff>45641</xdr:colOff>
      <xdr:row>28</xdr:row>
      <xdr:rowOff>227410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4356557" y="6150769"/>
          <a:ext cx="30400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a:t>
          </a:r>
          <a:endParaRPr kumimoji="1" lang="ja-JP" altLang="en-US" sz="900" b="1">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xdr:row>
          <xdr:rowOff>38100</xdr:rowOff>
        </xdr:from>
        <xdr:to>
          <xdr:col>5</xdr:col>
          <xdr:colOff>9525</xdr:colOff>
          <xdr:row>3</xdr:row>
          <xdr:rowOff>285750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入所オリエンテーション動画事前視聴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xdr:row>
          <xdr:rowOff>38100</xdr:rowOff>
        </xdr:from>
        <xdr:to>
          <xdr:col>23</xdr:col>
          <xdr:colOff>9525</xdr:colOff>
          <xdr:row>3</xdr:row>
          <xdr:rowOff>285750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入所オリエンテーション動画事前視聴</a:t>
              </a:r>
            </a:p>
          </xdr:txBody>
        </xdr:sp>
        <xdr:clientData/>
      </xdr:twoCellAnchor>
    </mc:Choice>
    <mc:Fallback/>
  </mc:AlternateContent>
  <xdr:twoCellAnchor editAs="oneCell">
    <xdr:from>
      <xdr:col>18</xdr:col>
      <xdr:colOff>104775</xdr:colOff>
      <xdr:row>2</xdr:row>
      <xdr:rowOff>104775</xdr:rowOff>
    </xdr:from>
    <xdr:to>
      <xdr:col>18</xdr:col>
      <xdr:colOff>415698</xdr:colOff>
      <xdr:row>3</xdr:row>
      <xdr:rowOff>224811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058275" y="704850"/>
          <a:ext cx="310923" cy="2438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85725</xdr:colOff>
          <xdr:row>45</xdr:row>
          <xdr:rowOff>0</xdr:rowOff>
        </xdr:from>
        <xdr:to>
          <xdr:col>21</xdr:col>
          <xdr:colOff>85725</xdr:colOff>
          <xdr:row>46</xdr:row>
          <xdr:rowOff>66675</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２人１艇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85662</xdr:colOff>
          <xdr:row>45</xdr:row>
          <xdr:rowOff>171450</xdr:rowOff>
        </xdr:from>
        <xdr:to>
          <xdr:col>22</xdr:col>
          <xdr:colOff>38037</xdr:colOff>
          <xdr:row>47</xdr:row>
          <xdr:rowOff>19050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１人１艇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590550</xdr:colOff>
          <xdr:row>44</xdr:row>
          <xdr:rowOff>85725</xdr:rowOff>
        </xdr:from>
        <xdr:to>
          <xdr:col>22</xdr:col>
          <xdr:colOff>295275</xdr:colOff>
          <xdr:row>48</xdr:row>
          <xdr:rowOff>38100</xdr:rowOff>
        </xdr:to>
        <xdr:sp macro="" textlink="">
          <xdr:nvSpPr>
            <xdr:cNvPr id="17427" name="Group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180975</xdr:rowOff>
        </xdr:from>
        <xdr:to>
          <xdr:col>3</xdr:col>
          <xdr:colOff>76200</xdr:colOff>
          <xdr:row>46</xdr:row>
          <xdr:rowOff>47625</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２人１艇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171450</xdr:rowOff>
        </xdr:from>
        <xdr:to>
          <xdr:col>4</xdr:col>
          <xdr:colOff>28575</xdr:colOff>
          <xdr:row>47</xdr:row>
          <xdr:rowOff>19050</xdr:rowOff>
        </xdr:to>
        <xdr:sp macro="" textlink="">
          <xdr:nvSpPr>
            <xdr:cNvPr id="17433" name="Option Button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１人１艇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44</xdr:row>
          <xdr:rowOff>104775</xdr:rowOff>
        </xdr:from>
        <xdr:to>
          <xdr:col>4</xdr:col>
          <xdr:colOff>228600</xdr:colOff>
          <xdr:row>48</xdr:row>
          <xdr:rowOff>38100</xdr:rowOff>
        </xdr:to>
        <xdr:sp macro="" textlink="">
          <xdr:nvSpPr>
            <xdr:cNvPr id="17434" name="Group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55</xdr:row>
          <xdr:rowOff>114300</xdr:rowOff>
        </xdr:from>
        <xdr:to>
          <xdr:col>7</xdr:col>
          <xdr:colOff>514350</xdr:colOff>
          <xdr:row>56</xdr:row>
          <xdr:rowOff>161925</xdr:rowOff>
        </xdr:to>
        <xdr:sp macro="" textlink="">
          <xdr:nvSpPr>
            <xdr:cNvPr id="17435" name="Option Button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2.4ｋｍ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56</xdr:row>
          <xdr:rowOff>95250</xdr:rowOff>
        </xdr:from>
        <xdr:to>
          <xdr:col>7</xdr:col>
          <xdr:colOff>533400</xdr:colOff>
          <xdr:row>57</xdr:row>
          <xdr:rowOff>142875</xdr:rowOff>
        </xdr:to>
        <xdr:sp macro="" textlink="">
          <xdr:nvSpPr>
            <xdr:cNvPr id="17436" name="Option Button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5.4ｋｍ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xdr:row>
          <xdr:rowOff>133350</xdr:rowOff>
        </xdr:from>
        <xdr:to>
          <xdr:col>8</xdr:col>
          <xdr:colOff>85725</xdr:colOff>
          <xdr:row>58</xdr:row>
          <xdr:rowOff>0</xdr:rowOff>
        </xdr:to>
        <xdr:sp macro="" textlink="">
          <xdr:nvSpPr>
            <xdr:cNvPr id="17437" name="Group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55</xdr:row>
          <xdr:rowOff>114300</xdr:rowOff>
        </xdr:from>
        <xdr:to>
          <xdr:col>8</xdr:col>
          <xdr:colOff>238125</xdr:colOff>
          <xdr:row>58</xdr:row>
          <xdr:rowOff>180975</xdr:rowOff>
        </xdr:to>
        <xdr:sp macro="" textlink="">
          <xdr:nvSpPr>
            <xdr:cNvPr id="17438" name="Group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590550</xdr:colOff>
          <xdr:row>55</xdr:row>
          <xdr:rowOff>76200</xdr:rowOff>
        </xdr:from>
        <xdr:to>
          <xdr:col>25</xdr:col>
          <xdr:colOff>523875</xdr:colOff>
          <xdr:row>56</xdr:row>
          <xdr:rowOff>123825</xdr:rowOff>
        </xdr:to>
        <xdr:sp macro="" textlink="">
          <xdr:nvSpPr>
            <xdr:cNvPr id="17439" name="Option Button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2.4ｋｍ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590550</xdr:colOff>
          <xdr:row>56</xdr:row>
          <xdr:rowOff>85725</xdr:rowOff>
        </xdr:from>
        <xdr:to>
          <xdr:col>25</xdr:col>
          <xdr:colOff>542925</xdr:colOff>
          <xdr:row>57</xdr:row>
          <xdr:rowOff>133350</xdr:rowOff>
        </xdr:to>
        <xdr:sp macro="" textlink="">
          <xdr:nvSpPr>
            <xdr:cNvPr id="17440" name="Option Button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5.4ｋｍ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466725</xdr:colOff>
          <xdr:row>54</xdr:row>
          <xdr:rowOff>38100</xdr:rowOff>
        </xdr:from>
        <xdr:to>
          <xdr:col>26</xdr:col>
          <xdr:colOff>314325</xdr:colOff>
          <xdr:row>58</xdr:row>
          <xdr:rowOff>66675</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56</xdr:row>
          <xdr:rowOff>0</xdr:rowOff>
        </xdr:from>
        <xdr:to>
          <xdr:col>10</xdr:col>
          <xdr:colOff>390525</xdr:colOff>
          <xdr:row>57</xdr:row>
          <xdr:rowOff>47625</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xdr:row>
          <xdr:rowOff>9525</xdr:rowOff>
        </xdr:from>
        <xdr:to>
          <xdr:col>11</xdr:col>
          <xdr:colOff>314325</xdr:colOff>
          <xdr:row>57</xdr:row>
          <xdr:rowOff>57150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56</xdr:row>
          <xdr:rowOff>9525</xdr:rowOff>
        </xdr:from>
        <xdr:to>
          <xdr:col>13</xdr:col>
          <xdr:colOff>314325</xdr:colOff>
          <xdr:row>57</xdr:row>
          <xdr:rowOff>57150</xdr:rowOff>
        </xdr:to>
        <xdr:sp macro="" textlink="">
          <xdr:nvSpPr>
            <xdr:cNvPr id="17444" name="Option Button 36" hidden="1">
              <a:extLst>
                <a:ext uri="{63B3BB69-23CF-44E3-9099-C40C66FF867C}">
                  <a14:compatExt spid="_x0000_s17444"/>
                </a:ext>
                <a:ext uri="{FF2B5EF4-FFF2-40B4-BE49-F238E27FC236}">
                  <a16:creationId xmlns:a16="http://schemas.microsoft.com/office/drawing/2014/main" id="{00000000-0008-0000-02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55</xdr:row>
          <xdr:rowOff>38100</xdr:rowOff>
        </xdr:from>
        <xdr:to>
          <xdr:col>14</xdr:col>
          <xdr:colOff>352425</xdr:colOff>
          <xdr:row>58</xdr:row>
          <xdr:rowOff>38100</xdr:rowOff>
        </xdr:to>
        <xdr:sp macro="" textlink="">
          <xdr:nvSpPr>
            <xdr:cNvPr id="17445" name="Group Box 37" hidden="1">
              <a:extLst>
                <a:ext uri="{63B3BB69-23CF-44E3-9099-C40C66FF867C}">
                  <a14:compatExt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504825</xdr:colOff>
          <xdr:row>55</xdr:row>
          <xdr:rowOff>200025</xdr:rowOff>
        </xdr:from>
        <xdr:to>
          <xdr:col>31</xdr:col>
          <xdr:colOff>266700</xdr:colOff>
          <xdr:row>57</xdr:row>
          <xdr:rowOff>47625</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581025</xdr:colOff>
          <xdr:row>55</xdr:row>
          <xdr:rowOff>200025</xdr:rowOff>
        </xdr:from>
        <xdr:to>
          <xdr:col>29</xdr:col>
          <xdr:colOff>314325</xdr:colOff>
          <xdr:row>57</xdr:row>
          <xdr:rowOff>47625</xdr:rowOff>
        </xdr:to>
        <xdr:sp macro="" textlink="">
          <xdr:nvSpPr>
            <xdr:cNvPr id="17447" name="Option Button 39"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200025</xdr:rowOff>
        </xdr:from>
        <xdr:to>
          <xdr:col>28</xdr:col>
          <xdr:colOff>390525</xdr:colOff>
          <xdr:row>57</xdr:row>
          <xdr:rowOff>47625</xdr:rowOff>
        </xdr:to>
        <xdr:sp macro="" textlink="">
          <xdr:nvSpPr>
            <xdr:cNvPr id="17448" name="Option Button 40" hidden="1">
              <a:extLst>
                <a:ext uri="{63B3BB69-23CF-44E3-9099-C40C66FF867C}">
                  <a14:compatExt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右回り</a:t>
              </a:r>
            </a:p>
          </xdr:txBody>
        </xdr:sp>
        <xdr:clientData/>
      </xdr:twoCellAnchor>
    </mc:Choice>
    <mc:Fallback/>
  </mc:AlternateContent>
  <xdr:twoCellAnchor>
    <xdr:from>
      <xdr:col>18</xdr:col>
      <xdr:colOff>371475</xdr:colOff>
      <xdr:row>0</xdr:row>
      <xdr:rowOff>76200</xdr:rowOff>
    </xdr:from>
    <xdr:to>
      <xdr:col>20</xdr:col>
      <xdr:colOff>237931</xdr:colOff>
      <xdr:row>1</xdr:row>
      <xdr:rowOff>165035</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9324975" y="76200"/>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19</xdr:col>
      <xdr:colOff>159535</xdr:colOff>
      <xdr:row>45</xdr:row>
      <xdr:rowOff>102282</xdr:rowOff>
    </xdr:from>
    <xdr:to>
      <xdr:col>19</xdr:col>
      <xdr:colOff>233331</xdr:colOff>
      <xdr:row>45</xdr:row>
      <xdr:rowOff>176799</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9991381" y="9713582"/>
          <a:ext cx="73796" cy="7451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42033</xdr:colOff>
      <xdr:row>56</xdr:row>
      <xdr:rowOff>174502</xdr:rowOff>
    </xdr:from>
    <xdr:to>
      <xdr:col>25</xdr:col>
      <xdr:colOff>119972</xdr:colOff>
      <xdr:row>57</xdr:row>
      <xdr:rowOff>51999</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2624485" y="11968052"/>
          <a:ext cx="77939" cy="77449"/>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91596</xdr:colOff>
      <xdr:row>56</xdr:row>
      <xdr:rowOff>91335</xdr:rowOff>
    </xdr:from>
    <xdr:to>
      <xdr:col>28</xdr:col>
      <xdr:colOff>166362</xdr:colOff>
      <xdr:row>56</xdr:row>
      <xdr:rowOff>166908</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14330166" y="11821438"/>
          <a:ext cx="74766" cy="75573"/>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19</xdr:row>
          <xdr:rowOff>19050</xdr:rowOff>
        </xdr:from>
        <xdr:to>
          <xdr:col>4</xdr:col>
          <xdr:colOff>28575</xdr:colOff>
          <xdr:row>20</xdr:row>
          <xdr:rowOff>66675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3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171450</xdr:rowOff>
        </xdr:from>
        <xdr:to>
          <xdr:col>4</xdr:col>
          <xdr:colOff>9525</xdr:colOff>
          <xdr:row>24</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3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19050</xdr:rowOff>
        </xdr:from>
        <xdr:to>
          <xdr:col>22</xdr:col>
          <xdr:colOff>28575</xdr:colOff>
          <xdr:row>20</xdr:row>
          <xdr:rowOff>66675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3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171450</xdr:rowOff>
        </xdr:from>
        <xdr:to>
          <xdr:col>22</xdr:col>
          <xdr:colOff>9525</xdr:colOff>
          <xdr:row>24</xdr:row>
          <xdr:rowOff>38100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3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28575</xdr:colOff>
      <xdr:row>18</xdr:row>
      <xdr:rowOff>161925</xdr:rowOff>
    </xdr:from>
    <xdr:to>
      <xdr:col>21</xdr:col>
      <xdr:colOff>333375</xdr:colOff>
      <xdr:row>20</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658100" y="310515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18</xdr:col>
      <xdr:colOff>180975</xdr:colOff>
      <xdr:row>0</xdr:row>
      <xdr:rowOff>66675</xdr:rowOff>
    </xdr:from>
    <xdr:to>
      <xdr:col>21</xdr:col>
      <xdr:colOff>85531</xdr:colOff>
      <xdr:row>3</xdr:row>
      <xdr:rowOff>3110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753225" y="66675"/>
          <a:ext cx="961831" cy="4603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8975</xdr:colOff>
      <xdr:row>25</xdr:row>
      <xdr:rowOff>29730</xdr:rowOff>
    </xdr:from>
    <xdr:to>
      <xdr:col>14</xdr:col>
      <xdr:colOff>4330</xdr:colOff>
      <xdr:row>26</xdr:row>
      <xdr:rowOff>85725</xdr:rowOff>
    </xdr:to>
    <xdr:sp macro="" textlink="">
      <xdr:nvSpPr>
        <xdr:cNvPr id="2" name="矢印: 下 1">
          <a:extLst>
            <a:ext uri="{FF2B5EF4-FFF2-40B4-BE49-F238E27FC236}">
              <a16:creationId xmlns:a16="http://schemas.microsoft.com/office/drawing/2014/main" id="{00000000-0008-0000-0400-000002000000}"/>
            </a:ext>
          </a:extLst>
        </xdr:cNvPr>
        <xdr:cNvSpPr/>
      </xdr:nvSpPr>
      <xdr:spPr>
        <a:xfrm>
          <a:off x="1818725" y="6982980"/>
          <a:ext cx="719255" cy="341745"/>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25</xdr:row>
      <xdr:rowOff>31750</xdr:rowOff>
    </xdr:from>
    <xdr:to>
      <xdr:col>33</xdr:col>
      <xdr:colOff>1705</xdr:colOff>
      <xdr:row>26</xdr:row>
      <xdr:rowOff>85725</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5248275" y="6985000"/>
          <a:ext cx="725605" cy="339725"/>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76200</xdr:colOff>
          <xdr:row>7</xdr:row>
          <xdr:rowOff>57150</xdr:rowOff>
        </xdr:from>
        <xdr:to>
          <xdr:col>37</xdr:col>
          <xdr:colOff>133350</xdr:colOff>
          <xdr:row>7</xdr:row>
          <xdr:rowOff>247650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xdr:row>
          <xdr:rowOff>57150</xdr:rowOff>
        </xdr:from>
        <xdr:to>
          <xdr:col>37</xdr:col>
          <xdr:colOff>133350</xdr:colOff>
          <xdr:row>8</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xdr:row>
          <xdr:rowOff>57150</xdr:rowOff>
        </xdr:from>
        <xdr:to>
          <xdr:col>37</xdr:col>
          <xdr:colOff>133350</xdr:colOff>
          <xdr:row>9</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xdr:row>
          <xdr:rowOff>57150</xdr:rowOff>
        </xdr:from>
        <xdr:to>
          <xdr:col>37</xdr:col>
          <xdr:colOff>133350</xdr:colOff>
          <xdr:row>10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xdr:row>
          <xdr:rowOff>57150</xdr:rowOff>
        </xdr:from>
        <xdr:to>
          <xdr:col>37</xdr:col>
          <xdr:colOff>133350</xdr:colOff>
          <xdr:row>11</xdr:row>
          <xdr:rowOff>247650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8975</xdr:colOff>
      <xdr:row>25</xdr:row>
      <xdr:rowOff>29730</xdr:rowOff>
    </xdr:from>
    <xdr:to>
      <xdr:col>59</xdr:col>
      <xdr:colOff>4330</xdr:colOff>
      <xdr:row>26</xdr:row>
      <xdr:rowOff>85725</xdr:rowOff>
    </xdr:to>
    <xdr:sp macro="" textlink="">
      <xdr:nvSpPr>
        <xdr:cNvPr id="9" name="矢印: 下 8">
          <a:extLst>
            <a:ext uri="{FF2B5EF4-FFF2-40B4-BE49-F238E27FC236}">
              <a16:creationId xmlns:a16="http://schemas.microsoft.com/office/drawing/2014/main" id="{00000000-0008-0000-0400-000009000000}"/>
            </a:ext>
          </a:extLst>
        </xdr:cNvPr>
        <xdr:cNvSpPr/>
      </xdr:nvSpPr>
      <xdr:spPr>
        <a:xfrm>
          <a:off x="1818725" y="7135380"/>
          <a:ext cx="719255" cy="341745"/>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0</xdr:colOff>
      <xdr:row>25</xdr:row>
      <xdr:rowOff>31750</xdr:rowOff>
    </xdr:from>
    <xdr:to>
      <xdr:col>78</xdr:col>
      <xdr:colOff>1705</xdr:colOff>
      <xdr:row>26</xdr:row>
      <xdr:rowOff>85725</xdr:rowOff>
    </xdr:to>
    <xdr:sp macro="" textlink="">
      <xdr:nvSpPr>
        <xdr:cNvPr id="10" name="矢印: 下 9">
          <a:extLst>
            <a:ext uri="{FF2B5EF4-FFF2-40B4-BE49-F238E27FC236}">
              <a16:creationId xmlns:a16="http://schemas.microsoft.com/office/drawing/2014/main" id="{00000000-0008-0000-0400-00000A000000}"/>
            </a:ext>
          </a:extLst>
        </xdr:cNvPr>
        <xdr:cNvSpPr/>
      </xdr:nvSpPr>
      <xdr:spPr>
        <a:xfrm>
          <a:off x="5248275" y="7137400"/>
          <a:ext cx="725605" cy="339725"/>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76200</xdr:colOff>
      <xdr:row>0</xdr:row>
      <xdr:rowOff>85725</xdr:rowOff>
    </xdr:from>
    <xdr:to>
      <xdr:col>51</xdr:col>
      <xdr:colOff>133156</xdr:colOff>
      <xdr:row>1</xdr:row>
      <xdr:rowOff>431735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982075" y="8572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81</xdr:col>
      <xdr:colOff>85725</xdr:colOff>
      <xdr:row>7</xdr:row>
      <xdr:rowOff>66675</xdr:rowOff>
    </xdr:from>
    <xdr:to>
      <xdr:col>82</xdr:col>
      <xdr:colOff>66675</xdr:colOff>
      <xdr:row>7</xdr:row>
      <xdr:rowOff>228600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106650" y="2028825"/>
          <a:ext cx="16192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85725</xdr:colOff>
      <xdr:row>8</xdr:row>
      <xdr:rowOff>66675</xdr:rowOff>
    </xdr:from>
    <xdr:to>
      <xdr:col>82</xdr:col>
      <xdr:colOff>66675</xdr:colOff>
      <xdr:row>8</xdr:row>
      <xdr:rowOff>228600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5106650" y="2314575"/>
          <a:ext cx="16192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85725</xdr:colOff>
      <xdr:row>9</xdr:row>
      <xdr:rowOff>66675</xdr:rowOff>
    </xdr:from>
    <xdr:to>
      <xdr:col>82</xdr:col>
      <xdr:colOff>66675</xdr:colOff>
      <xdr:row>9</xdr:row>
      <xdr:rowOff>228600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5106650" y="2600325"/>
          <a:ext cx="16192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85725</xdr:colOff>
      <xdr:row>10</xdr:row>
      <xdr:rowOff>57150</xdr:rowOff>
    </xdr:from>
    <xdr:to>
      <xdr:col>82</xdr:col>
      <xdr:colOff>66675</xdr:colOff>
      <xdr:row>10</xdr:row>
      <xdr:rowOff>219075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5106650" y="2876550"/>
          <a:ext cx="16192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85725</xdr:colOff>
      <xdr:row>11</xdr:row>
      <xdr:rowOff>57150</xdr:rowOff>
    </xdr:from>
    <xdr:to>
      <xdr:col>82</xdr:col>
      <xdr:colOff>66675</xdr:colOff>
      <xdr:row>11</xdr:row>
      <xdr:rowOff>219075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5106650" y="3162300"/>
          <a:ext cx="16192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161925</xdr:colOff>
      <xdr:row>6</xdr:row>
      <xdr:rowOff>276225</xdr:rowOff>
    </xdr:from>
    <xdr:to>
      <xdr:col>82</xdr:col>
      <xdr:colOff>104775</xdr:colOff>
      <xdr:row>7</xdr:row>
      <xdr:rowOff>228600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5001875" y="1952625"/>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81</xdr:col>
      <xdr:colOff>0</xdr:colOff>
      <xdr:row>7</xdr:row>
      <xdr:rowOff>266700</xdr:rowOff>
    </xdr:from>
    <xdr:to>
      <xdr:col>82</xdr:col>
      <xdr:colOff>123825</xdr:colOff>
      <xdr:row>8</xdr:row>
      <xdr:rowOff>219075</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5020925" y="222885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r>
            <a:rPr kumimoji="1" lang="ja-JP" altLang="en-US" sz="1400" b="1">
              <a:solidFill>
                <a:schemeClr val="accent1">
                  <a:lumMod val="50000"/>
                </a:schemeClr>
              </a:solidFill>
            </a:rPr>
            <a:t>利用</a:t>
          </a:r>
          <a:endParaRPr kumimoji="1" lang="ja-JP" altLang="en-US" sz="1100" b="1">
            <a:solidFill>
              <a:schemeClr val="accent1">
                <a:lumMod val="50000"/>
              </a:schemeClr>
            </a:solidFill>
          </a:endParaRPr>
        </a:p>
      </xdr:txBody>
    </xdr:sp>
    <xdr:clientData/>
  </xdr:twoCellAnchor>
  <xdr:twoCellAnchor>
    <xdr:from>
      <xdr:col>81</xdr:col>
      <xdr:colOff>0</xdr:colOff>
      <xdr:row>8</xdr:row>
      <xdr:rowOff>276225</xdr:rowOff>
    </xdr:from>
    <xdr:to>
      <xdr:col>82</xdr:col>
      <xdr:colOff>123825</xdr:colOff>
      <xdr:row>9</xdr:row>
      <xdr:rowOff>228600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5020925" y="2524125"/>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80</xdr:col>
      <xdr:colOff>171450</xdr:colOff>
      <xdr:row>9</xdr:row>
      <xdr:rowOff>266700</xdr:rowOff>
    </xdr:from>
    <xdr:to>
      <xdr:col>82</xdr:col>
      <xdr:colOff>114300</xdr:colOff>
      <xdr:row>10</xdr:row>
      <xdr:rowOff>219075</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5011400" y="280035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65</xdr:col>
      <xdr:colOff>142875</xdr:colOff>
      <xdr:row>17</xdr:row>
      <xdr:rowOff>57149</xdr:rowOff>
    </xdr:from>
    <xdr:to>
      <xdr:col>80</xdr:col>
      <xdr:colOff>123825</xdr:colOff>
      <xdr:row>19</xdr:row>
      <xdr:rowOff>257174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268200" y="4876799"/>
          <a:ext cx="2695575" cy="771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公式</a:t>
          </a:r>
          <a:r>
            <a:rPr kumimoji="1" lang="en-US" altLang="ja-JP" sz="1100"/>
            <a:t>YouTube</a:t>
          </a:r>
        </a:p>
        <a:p>
          <a:r>
            <a:rPr kumimoji="1" lang="en-US" altLang="ja-JP" sz="1100" u="sng">
              <a:solidFill>
                <a:srgbClr val="0070C0"/>
              </a:solidFill>
            </a:rPr>
            <a:t>https://www.youtube.com/channel/UCHWd-ElC7kqYInHPEVyGlNA</a:t>
          </a:r>
          <a:endParaRPr kumimoji="1" lang="ja-JP" altLang="en-US" sz="1100" u="sng">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82974</xdr:colOff>
      <xdr:row>81</xdr:row>
      <xdr:rowOff>150276</xdr:rowOff>
    </xdr:from>
    <xdr:to>
      <xdr:col>27</xdr:col>
      <xdr:colOff>267834</xdr:colOff>
      <xdr:row>84</xdr:row>
      <xdr:rowOff>53510</xdr:rowOff>
    </xdr:to>
    <xdr:sp macro="" textlink="">
      <xdr:nvSpPr>
        <xdr:cNvPr id="2" name="Shape 23">
          <a:extLst>
            <a:ext uri="{FF2B5EF4-FFF2-40B4-BE49-F238E27FC236}">
              <a16:creationId xmlns:a16="http://schemas.microsoft.com/office/drawing/2014/main" id="{00000000-0008-0000-0500-000002000000}"/>
            </a:ext>
          </a:extLst>
        </xdr:cNvPr>
        <xdr:cNvSpPr/>
      </xdr:nvSpPr>
      <xdr:spPr>
        <a:xfrm>
          <a:off x="4540674" y="12399426"/>
          <a:ext cx="261060" cy="322334"/>
        </a:xfrm>
        <a:prstGeom prst="rightArrow">
          <a:avLst>
            <a:gd name="adj1" fmla="val 50000"/>
            <a:gd name="adj2" fmla="val 25962"/>
          </a:avLst>
        </a:prstGeom>
        <a:solidFill>
          <a:schemeClr val="bg2"/>
        </a:solidFill>
        <a:ln w="9525" cap="flat" cmpd="sng">
          <a:solidFill>
            <a:srgbClr val="000000"/>
          </a:solidFill>
          <a:prstDash val="solid"/>
          <a:miter lim="800000"/>
          <a:headEnd type="none" w="med" len="med"/>
          <a:tailEnd type="none" w="med" len="med"/>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77</xdr:col>
      <xdr:colOff>82974</xdr:colOff>
      <xdr:row>81</xdr:row>
      <xdr:rowOff>150276</xdr:rowOff>
    </xdr:from>
    <xdr:to>
      <xdr:col>78</xdr:col>
      <xdr:colOff>267834</xdr:colOff>
      <xdr:row>84</xdr:row>
      <xdr:rowOff>53510</xdr:rowOff>
    </xdr:to>
    <xdr:sp macro="" textlink="">
      <xdr:nvSpPr>
        <xdr:cNvPr id="3" name="Shape 23">
          <a:extLst>
            <a:ext uri="{FF2B5EF4-FFF2-40B4-BE49-F238E27FC236}">
              <a16:creationId xmlns:a16="http://schemas.microsoft.com/office/drawing/2014/main" id="{00000000-0008-0000-0500-000003000000}"/>
            </a:ext>
          </a:extLst>
        </xdr:cNvPr>
        <xdr:cNvSpPr/>
      </xdr:nvSpPr>
      <xdr:spPr>
        <a:xfrm>
          <a:off x="4540674" y="13142376"/>
          <a:ext cx="261060" cy="360434"/>
        </a:xfrm>
        <a:prstGeom prst="rightArrow">
          <a:avLst>
            <a:gd name="adj1" fmla="val 50000"/>
            <a:gd name="adj2" fmla="val 25962"/>
          </a:avLst>
        </a:prstGeom>
        <a:solidFill>
          <a:schemeClr val="bg2"/>
        </a:solidFill>
        <a:ln w="9525" cap="flat" cmpd="sng">
          <a:solidFill>
            <a:srgbClr val="000000"/>
          </a:solidFill>
          <a:prstDash val="solid"/>
          <a:miter lim="800000"/>
          <a:headEnd type="none" w="med" len="med"/>
          <a:tailEnd type="none" w="med" len="med"/>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51</xdr:col>
      <xdr:colOff>66675</xdr:colOff>
      <xdr:row>0</xdr:row>
      <xdr:rowOff>76200</xdr:rowOff>
    </xdr:from>
    <xdr:to>
      <xdr:col>57</xdr:col>
      <xdr:colOff>1166</xdr:colOff>
      <xdr:row>3</xdr:row>
      <xdr:rowOff>60260</xdr:rowOff>
    </xdr:to>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038885" y="76200"/>
          <a:ext cx="955027" cy="4433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85</xdr:col>
      <xdr:colOff>68036</xdr:colOff>
      <xdr:row>47</xdr:row>
      <xdr:rowOff>118720</xdr:rowOff>
    </xdr:from>
    <xdr:to>
      <xdr:col>100</xdr:col>
      <xdr:colOff>159885</xdr:colOff>
      <xdr:row>51</xdr:row>
      <xdr:rowOff>85044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823282" y="7313497"/>
          <a:ext cx="2643188" cy="5786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請求書が</a:t>
          </a:r>
          <a:r>
            <a:rPr kumimoji="1" lang="en-US" altLang="ja-JP" sz="1100"/>
            <a:t>5</a:t>
          </a:r>
          <a:r>
            <a:rPr kumimoji="1" lang="ja-JP" altLang="en-US" sz="1100"/>
            <a:t>区分以上の場合は、２枚目をご使用ください。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104775</xdr:colOff>
          <xdr:row>22</xdr:row>
          <xdr:rowOff>57150</xdr:rowOff>
        </xdr:from>
        <xdr:to>
          <xdr:col>44</xdr:col>
          <xdr:colOff>95250</xdr:colOff>
          <xdr:row>23</xdr:row>
          <xdr:rowOff>57150</xdr:rowOff>
        </xdr:to>
        <xdr:sp macro="" textlink="">
          <xdr:nvSpPr>
            <xdr:cNvPr id="19568" name="Option Button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47625</xdr:rowOff>
        </xdr:from>
        <xdr:to>
          <xdr:col>40</xdr:col>
          <xdr:colOff>9525</xdr:colOff>
          <xdr:row>23</xdr:row>
          <xdr:rowOff>76200</xdr:rowOff>
        </xdr:to>
        <xdr:sp macro="" textlink="">
          <xdr:nvSpPr>
            <xdr:cNvPr id="19569" name="Option Button 113" hidden="1">
              <a:extLst>
                <a:ext uri="{63B3BB69-23CF-44E3-9099-C40C66FF867C}">
                  <a14:compatExt spid="_x0000_s19569"/>
                </a:ext>
                <a:ext uri="{FF2B5EF4-FFF2-40B4-BE49-F238E27FC236}">
                  <a16:creationId xmlns:a16="http://schemas.microsoft.com/office/drawing/2014/main" id="{00000000-0008-0000-05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23</xdr:row>
          <xdr:rowOff>76200</xdr:rowOff>
        </xdr:from>
        <xdr:to>
          <xdr:col>39</xdr:col>
          <xdr:colOff>161925</xdr:colOff>
          <xdr:row>24</xdr:row>
          <xdr:rowOff>123825</xdr:rowOff>
        </xdr:to>
        <xdr:sp macro="" textlink="">
          <xdr:nvSpPr>
            <xdr:cNvPr id="19570" name="Option Button 114" hidden="1">
              <a:extLst>
                <a:ext uri="{63B3BB69-23CF-44E3-9099-C40C66FF867C}">
                  <a14:compatExt spid="_x0000_s19570"/>
                </a:ext>
                <a:ext uri="{FF2B5EF4-FFF2-40B4-BE49-F238E27FC236}">
                  <a16:creationId xmlns:a16="http://schemas.microsoft.com/office/drawing/2014/main" id="{00000000-0008-0000-05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xdr:row>
          <xdr:rowOff>57150</xdr:rowOff>
        </xdr:from>
        <xdr:to>
          <xdr:col>45</xdr:col>
          <xdr:colOff>28575</xdr:colOff>
          <xdr:row>24</xdr:row>
          <xdr:rowOff>133350</xdr:rowOff>
        </xdr:to>
        <xdr:sp macro="" textlink="">
          <xdr:nvSpPr>
            <xdr:cNvPr id="19571" name="Option Button 115" hidden="1">
              <a:extLst>
                <a:ext uri="{63B3BB69-23CF-44E3-9099-C40C66FF867C}">
                  <a14:compatExt spid="_x0000_s19571"/>
                </a:ext>
                <a:ext uri="{FF2B5EF4-FFF2-40B4-BE49-F238E27FC236}">
                  <a16:creationId xmlns:a16="http://schemas.microsoft.com/office/drawing/2014/main" id="{00000000-0008-0000-05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36</xdr:row>
          <xdr:rowOff>57150</xdr:rowOff>
        </xdr:from>
        <xdr:to>
          <xdr:col>44</xdr:col>
          <xdr:colOff>95250</xdr:colOff>
          <xdr:row>37</xdr:row>
          <xdr:rowOff>57150</xdr:rowOff>
        </xdr:to>
        <xdr:sp macro="" textlink="">
          <xdr:nvSpPr>
            <xdr:cNvPr id="19635" name="Option Button 179" hidden="1">
              <a:extLst>
                <a:ext uri="{63B3BB69-23CF-44E3-9099-C40C66FF867C}">
                  <a14:compatExt spid="_x0000_s19635"/>
                </a:ext>
                <a:ext uri="{FF2B5EF4-FFF2-40B4-BE49-F238E27FC236}">
                  <a16:creationId xmlns:a16="http://schemas.microsoft.com/office/drawing/2014/main" id="{00000000-0008-0000-05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36</xdr:row>
          <xdr:rowOff>47625</xdr:rowOff>
        </xdr:from>
        <xdr:to>
          <xdr:col>40</xdr:col>
          <xdr:colOff>9525</xdr:colOff>
          <xdr:row>37</xdr:row>
          <xdr:rowOff>76200</xdr:rowOff>
        </xdr:to>
        <xdr:sp macro="" textlink="">
          <xdr:nvSpPr>
            <xdr:cNvPr id="19636" name="Option Button 180" hidden="1">
              <a:extLst>
                <a:ext uri="{63B3BB69-23CF-44E3-9099-C40C66FF867C}">
                  <a14:compatExt spid="_x0000_s19636"/>
                </a:ext>
                <a:ext uri="{FF2B5EF4-FFF2-40B4-BE49-F238E27FC236}">
                  <a16:creationId xmlns:a16="http://schemas.microsoft.com/office/drawing/2014/main" id="{00000000-0008-0000-05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76200</xdr:rowOff>
        </xdr:from>
        <xdr:to>
          <xdr:col>39</xdr:col>
          <xdr:colOff>161925</xdr:colOff>
          <xdr:row>38</xdr:row>
          <xdr:rowOff>123825</xdr:rowOff>
        </xdr:to>
        <xdr:sp macro="" textlink="">
          <xdr:nvSpPr>
            <xdr:cNvPr id="19637" name="Option Button 181" hidden="1">
              <a:extLst>
                <a:ext uri="{63B3BB69-23CF-44E3-9099-C40C66FF867C}">
                  <a14:compatExt spid="_x0000_s19637"/>
                </a:ext>
                <a:ext uri="{FF2B5EF4-FFF2-40B4-BE49-F238E27FC236}">
                  <a16:creationId xmlns:a16="http://schemas.microsoft.com/office/drawing/2014/main" id="{00000000-0008-0000-05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37</xdr:row>
          <xdr:rowOff>57150</xdr:rowOff>
        </xdr:from>
        <xdr:to>
          <xdr:col>45</xdr:col>
          <xdr:colOff>28575</xdr:colOff>
          <xdr:row>38</xdr:row>
          <xdr:rowOff>133350</xdr:rowOff>
        </xdr:to>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5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123825</xdr:rowOff>
        </xdr:from>
        <xdr:to>
          <xdr:col>46</xdr:col>
          <xdr:colOff>66675</xdr:colOff>
          <xdr:row>39</xdr:row>
          <xdr:rowOff>133350</xdr:rowOff>
        </xdr:to>
        <xdr:sp macro="" textlink="">
          <xdr:nvSpPr>
            <xdr:cNvPr id="19639" name="Group Box 183" hidden="1">
              <a:extLst>
                <a:ext uri="{63B3BB69-23CF-44E3-9099-C40C66FF867C}">
                  <a14:compatExt spid="_x0000_s19639"/>
                </a:ext>
                <a:ext uri="{FF2B5EF4-FFF2-40B4-BE49-F238E27FC236}">
                  <a16:creationId xmlns:a16="http://schemas.microsoft.com/office/drawing/2014/main" id="{00000000-0008-0000-0500-0000B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21</xdr:row>
          <xdr:rowOff>57150</xdr:rowOff>
        </xdr:from>
        <xdr:to>
          <xdr:col>46</xdr:col>
          <xdr:colOff>57150</xdr:colOff>
          <xdr:row>25</xdr:row>
          <xdr:rowOff>57150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5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36</xdr:row>
          <xdr:rowOff>57150</xdr:rowOff>
        </xdr:from>
        <xdr:to>
          <xdr:col>19</xdr:col>
          <xdr:colOff>95250</xdr:colOff>
          <xdr:row>37</xdr:row>
          <xdr:rowOff>57150</xdr:rowOff>
        </xdr:to>
        <xdr:sp macro="" textlink="">
          <xdr:nvSpPr>
            <xdr:cNvPr id="19641" name="Option Button 185" hidden="1">
              <a:extLst>
                <a:ext uri="{63B3BB69-23CF-44E3-9099-C40C66FF867C}">
                  <a14:compatExt spid="_x0000_s19641"/>
                </a:ext>
                <a:ext uri="{FF2B5EF4-FFF2-40B4-BE49-F238E27FC236}">
                  <a16:creationId xmlns:a16="http://schemas.microsoft.com/office/drawing/2014/main" id="{00000000-0008-0000-05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47625</xdr:rowOff>
        </xdr:from>
        <xdr:to>
          <xdr:col>15</xdr:col>
          <xdr:colOff>9525</xdr:colOff>
          <xdr:row>37</xdr:row>
          <xdr:rowOff>76200</xdr:rowOff>
        </xdr:to>
        <xdr:sp macro="" textlink="">
          <xdr:nvSpPr>
            <xdr:cNvPr id="19642" name="Option Button 186" hidden="1">
              <a:extLst>
                <a:ext uri="{63B3BB69-23CF-44E3-9099-C40C66FF867C}">
                  <a14:compatExt spid="_x0000_s19642"/>
                </a:ext>
                <a:ext uri="{FF2B5EF4-FFF2-40B4-BE49-F238E27FC236}">
                  <a16:creationId xmlns:a16="http://schemas.microsoft.com/office/drawing/2014/main" id="{00000000-0008-0000-05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76200</xdr:rowOff>
        </xdr:from>
        <xdr:to>
          <xdr:col>14</xdr:col>
          <xdr:colOff>161925</xdr:colOff>
          <xdr:row>38</xdr:row>
          <xdr:rowOff>123825</xdr:rowOff>
        </xdr:to>
        <xdr:sp macro="" textlink="">
          <xdr:nvSpPr>
            <xdr:cNvPr id="19643" name="Option Button 187" hidden="1">
              <a:extLst>
                <a:ext uri="{63B3BB69-23CF-44E3-9099-C40C66FF867C}">
                  <a14:compatExt spid="_x0000_s19643"/>
                </a:ext>
                <a:ext uri="{FF2B5EF4-FFF2-40B4-BE49-F238E27FC236}">
                  <a16:creationId xmlns:a16="http://schemas.microsoft.com/office/drawing/2014/main" id="{00000000-0008-0000-05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57150</xdr:rowOff>
        </xdr:from>
        <xdr:to>
          <xdr:col>20</xdr:col>
          <xdr:colOff>28575</xdr:colOff>
          <xdr:row>38</xdr:row>
          <xdr:rowOff>133350</xdr:rowOff>
        </xdr:to>
        <xdr:sp macro="" textlink="">
          <xdr:nvSpPr>
            <xdr:cNvPr id="19644" name="Option Button 188" hidden="1">
              <a:extLst>
                <a:ext uri="{63B3BB69-23CF-44E3-9099-C40C66FF867C}">
                  <a14:compatExt spid="_x0000_s19644"/>
                </a:ext>
                <a:ext uri="{FF2B5EF4-FFF2-40B4-BE49-F238E27FC236}">
                  <a16:creationId xmlns:a16="http://schemas.microsoft.com/office/drawing/2014/main" id="{00000000-0008-0000-05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123825</xdr:rowOff>
        </xdr:from>
        <xdr:to>
          <xdr:col>21</xdr:col>
          <xdr:colOff>66675</xdr:colOff>
          <xdr:row>39</xdr:row>
          <xdr:rowOff>133350</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5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57150</xdr:rowOff>
        </xdr:from>
        <xdr:to>
          <xdr:col>19</xdr:col>
          <xdr:colOff>95250</xdr:colOff>
          <xdr:row>23</xdr:row>
          <xdr:rowOff>57150</xdr:rowOff>
        </xdr:to>
        <xdr:sp macro="" textlink="">
          <xdr:nvSpPr>
            <xdr:cNvPr id="19646" name="Option Button 190" hidden="1">
              <a:extLst>
                <a:ext uri="{63B3BB69-23CF-44E3-9099-C40C66FF867C}">
                  <a14:compatExt spid="_x0000_s19646"/>
                </a:ext>
                <a:ext uri="{FF2B5EF4-FFF2-40B4-BE49-F238E27FC236}">
                  <a16:creationId xmlns:a16="http://schemas.microsoft.com/office/drawing/2014/main" id="{00000000-0008-0000-05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47625</xdr:rowOff>
        </xdr:from>
        <xdr:to>
          <xdr:col>15</xdr:col>
          <xdr:colOff>9525</xdr:colOff>
          <xdr:row>23</xdr:row>
          <xdr:rowOff>76200</xdr:rowOff>
        </xdr:to>
        <xdr:sp macro="" textlink="">
          <xdr:nvSpPr>
            <xdr:cNvPr id="19647" name="Option Button 191" hidden="1">
              <a:extLst>
                <a:ext uri="{63B3BB69-23CF-44E3-9099-C40C66FF867C}">
                  <a14:compatExt spid="_x0000_s19647"/>
                </a:ext>
                <a:ext uri="{FF2B5EF4-FFF2-40B4-BE49-F238E27FC236}">
                  <a16:creationId xmlns:a16="http://schemas.microsoft.com/office/drawing/2014/main" id="{00000000-0008-0000-05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76200</xdr:rowOff>
        </xdr:from>
        <xdr:to>
          <xdr:col>14</xdr:col>
          <xdr:colOff>161925</xdr:colOff>
          <xdr:row>24</xdr:row>
          <xdr:rowOff>123825</xdr:rowOff>
        </xdr:to>
        <xdr:sp macro="" textlink="">
          <xdr:nvSpPr>
            <xdr:cNvPr id="19648" name="Option Button 192" hidden="1">
              <a:extLst>
                <a:ext uri="{63B3BB69-23CF-44E3-9099-C40C66FF867C}">
                  <a14:compatExt spid="_x0000_s19648"/>
                </a:ext>
                <a:ext uri="{FF2B5EF4-FFF2-40B4-BE49-F238E27FC236}">
                  <a16:creationId xmlns:a16="http://schemas.microsoft.com/office/drawing/2014/main" id="{00000000-0008-0000-05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57150</xdr:rowOff>
        </xdr:from>
        <xdr:to>
          <xdr:col>20</xdr:col>
          <xdr:colOff>28575</xdr:colOff>
          <xdr:row>24</xdr:row>
          <xdr:rowOff>133350</xdr:rowOff>
        </xdr:to>
        <xdr:sp macro="" textlink="">
          <xdr:nvSpPr>
            <xdr:cNvPr id="19649" name="Option Button 193" hidden="1">
              <a:extLst>
                <a:ext uri="{63B3BB69-23CF-44E3-9099-C40C66FF867C}">
                  <a14:compatExt spid="_x0000_s19649"/>
                </a:ext>
                <a:ext uri="{FF2B5EF4-FFF2-40B4-BE49-F238E27FC236}">
                  <a16:creationId xmlns:a16="http://schemas.microsoft.com/office/drawing/2014/main" id="{00000000-0008-0000-05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21</xdr:col>
          <xdr:colOff>66675</xdr:colOff>
          <xdr:row>25</xdr:row>
          <xdr:rowOff>133350</xdr:rowOff>
        </xdr:to>
        <xdr:sp macro="" textlink="">
          <xdr:nvSpPr>
            <xdr:cNvPr id="19650" name="Group Box 194" hidden="1">
              <a:extLst>
                <a:ext uri="{63B3BB69-23CF-44E3-9099-C40C66FF867C}">
                  <a14:compatExt spid="_x0000_s19650"/>
                </a:ext>
                <a:ext uri="{FF2B5EF4-FFF2-40B4-BE49-F238E27FC236}">
                  <a16:creationId xmlns:a16="http://schemas.microsoft.com/office/drawing/2014/main" id="{00000000-0008-0000-0500-0000C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36</xdr:row>
          <xdr:rowOff>123825</xdr:rowOff>
        </xdr:from>
        <xdr:to>
          <xdr:col>22</xdr:col>
          <xdr:colOff>47625</xdr:colOff>
          <xdr:row>40</xdr:row>
          <xdr:rowOff>133350</xdr:rowOff>
        </xdr:to>
        <xdr:sp macro="" textlink="">
          <xdr:nvSpPr>
            <xdr:cNvPr id="19651" name="Group Box 195" hidden="1">
              <a:extLst>
                <a:ext uri="{63B3BB69-23CF-44E3-9099-C40C66FF867C}">
                  <a14:compatExt spid="_x0000_s19651"/>
                </a:ext>
                <a:ext uri="{FF2B5EF4-FFF2-40B4-BE49-F238E27FC236}">
                  <a16:creationId xmlns:a16="http://schemas.microsoft.com/office/drawing/2014/main" id="{00000000-0008-0000-0500-0000C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22</xdr:row>
          <xdr:rowOff>57150</xdr:rowOff>
        </xdr:from>
        <xdr:to>
          <xdr:col>95</xdr:col>
          <xdr:colOff>95250</xdr:colOff>
          <xdr:row>23</xdr:row>
          <xdr:rowOff>57150</xdr:rowOff>
        </xdr:to>
        <xdr:sp macro="" textlink="">
          <xdr:nvSpPr>
            <xdr:cNvPr id="19652" name="Option Button 196" hidden="1">
              <a:extLst>
                <a:ext uri="{63B3BB69-23CF-44E3-9099-C40C66FF867C}">
                  <a14:compatExt spid="_x0000_s19652"/>
                </a:ext>
                <a:ext uri="{FF2B5EF4-FFF2-40B4-BE49-F238E27FC236}">
                  <a16:creationId xmlns:a16="http://schemas.microsoft.com/office/drawing/2014/main" id="{00000000-0008-0000-05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22</xdr:row>
          <xdr:rowOff>47625</xdr:rowOff>
        </xdr:from>
        <xdr:to>
          <xdr:col>91</xdr:col>
          <xdr:colOff>9525</xdr:colOff>
          <xdr:row>23</xdr:row>
          <xdr:rowOff>76200</xdr:rowOff>
        </xdr:to>
        <xdr:sp macro="" textlink="">
          <xdr:nvSpPr>
            <xdr:cNvPr id="19653" name="Option Button 197" hidden="1">
              <a:extLst>
                <a:ext uri="{63B3BB69-23CF-44E3-9099-C40C66FF867C}">
                  <a14:compatExt spid="_x0000_s19653"/>
                </a:ext>
                <a:ext uri="{FF2B5EF4-FFF2-40B4-BE49-F238E27FC236}">
                  <a16:creationId xmlns:a16="http://schemas.microsoft.com/office/drawing/2014/main" id="{00000000-0008-0000-05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23</xdr:row>
          <xdr:rowOff>76200</xdr:rowOff>
        </xdr:from>
        <xdr:to>
          <xdr:col>90</xdr:col>
          <xdr:colOff>161925</xdr:colOff>
          <xdr:row>24</xdr:row>
          <xdr:rowOff>123825</xdr:rowOff>
        </xdr:to>
        <xdr:sp macro="" textlink="">
          <xdr:nvSpPr>
            <xdr:cNvPr id="19654" name="Option Button 198" hidden="1">
              <a:extLst>
                <a:ext uri="{63B3BB69-23CF-44E3-9099-C40C66FF867C}">
                  <a14:compatExt spid="_x0000_s19654"/>
                </a:ext>
                <a:ext uri="{FF2B5EF4-FFF2-40B4-BE49-F238E27FC236}">
                  <a16:creationId xmlns:a16="http://schemas.microsoft.com/office/drawing/2014/main" id="{00000000-0008-0000-05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23</xdr:row>
          <xdr:rowOff>57150</xdr:rowOff>
        </xdr:from>
        <xdr:to>
          <xdr:col>96</xdr:col>
          <xdr:colOff>28575</xdr:colOff>
          <xdr:row>24</xdr:row>
          <xdr:rowOff>133350</xdr:rowOff>
        </xdr:to>
        <xdr:sp macro="" textlink="">
          <xdr:nvSpPr>
            <xdr:cNvPr id="19655" name="Option Button 199" hidden="1">
              <a:extLst>
                <a:ext uri="{63B3BB69-23CF-44E3-9099-C40C66FF867C}">
                  <a14:compatExt spid="_x0000_s19655"/>
                </a:ext>
                <a:ext uri="{FF2B5EF4-FFF2-40B4-BE49-F238E27FC236}">
                  <a16:creationId xmlns:a16="http://schemas.microsoft.com/office/drawing/2014/main" id="{00000000-0008-0000-05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36</xdr:row>
          <xdr:rowOff>57150</xdr:rowOff>
        </xdr:from>
        <xdr:to>
          <xdr:col>95</xdr:col>
          <xdr:colOff>95250</xdr:colOff>
          <xdr:row>37</xdr:row>
          <xdr:rowOff>57150</xdr:rowOff>
        </xdr:to>
        <xdr:sp macro="" textlink="">
          <xdr:nvSpPr>
            <xdr:cNvPr id="19656" name="Option Button 200" hidden="1">
              <a:extLst>
                <a:ext uri="{63B3BB69-23CF-44E3-9099-C40C66FF867C}">
                  <a14:compatExt spid="_x0000_s19656"/>
                </a:ext>
                <a:ext uri="{FF2B5EF4-FFF2-40B4-BE49-F238E27FC236}">
                  <a16:creationId xmlns:a16="http://schemas.microsoft.com/office/drawing/2014/main" id="{00000000-0008-0000-05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47625</xdr:rowOff>
        </xdr:from>
        <xdr:to>
          <xdr:col>91</xdr:col>
          <xdr:colOff>9525</xdr:colOff>
          <xdr:row>37</xdr:row>
          <xdr:rowOff>76200</xdr:rowOff>
        </xdr:to>
        <xdr:sp macro="" textlink="">
          <xdr:nvSpPr>
            <xdr:cNvPr id="19657" name="Option Button 201" hidden="1">
              <a:extLst>
                <a:ext uri="{63B3BB69-23CF-44E3-9099-C40C66FF867C}">
                  <a14:compatExt spid="_x0000_s19657"/>
                </a:ext>
                <a:ext uri="{FF2B5EF4-FFF2-40B4-BE49-F238E27FC236}">
                  <a16:creationId xmlns:a16="http://schemas.microsoft.com/office/drawing/2014/main" id="{00000000-0008-0000-05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37</xdr:row>
          <xdr:rowOff>76200</xdr:rowOff>
        </xdr:from>
        <xdr:to>
          <xdr:col>90</xdr:col>
          <xdr:colOff>161925</xdr:colOff>
          <xdr:row>38</xdr:row>
          <xdr:rowOff>123825</xdr:rowOff>
        </xdr:to>
        <xdr:sp macro="" textlink="">
          <xdr:nvSpPr>
            <xdr:cNvPr id="19658" name="Option Button 202" hidden="1">
              <a:extLst>
                <a:ext uri="{63B3BB69-23CF-44E3-9099-C40C66FF867C}">
                  <a14:compatExt spid="_x0000_s19658"/>
                </a:ext>
                <a:ext uri="{FF2B5EF4-FFF2-40B4-BE49-F238E27FC236}">
                  <a16:creationId xmlns:a16="http://schemas.microsoft.com/office/drawing/2014/main" id="{00000000-0008-0000-05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37</xdr:row>
          <xdr:rowOff>57150</xdr:rowOff>
        </xdr:from>
        <xdr:to>
          <xdr:col>96</xdr:col>
          <xdr:colOff>28575</xdr:colOff>
          <xdr:row>38</xdr:row>
          <xdr:rowOff>133350</xdr:rowOff>
        </xdr:to>
        <xdr:sp macro="" textlink="">
          <xdr:nvSpPr>
            <xdr:cNvPr id="19659" name="Option Button 203" hidden="1">
              <a:extLst>
                <a:ext uri="{63B3BB69-23CF-44E3-9099-C40C66FF867C}">
                  <a14:compatExt spid="_x0000_s19659"/>
                </a:ext>
                <a:ext uri="{FF2B5EF4-FFF2-40B4-BE49-F238E27FC236}">
                  <a16:creationId xmlns:a16="http://schemas.microsoft.com/office/drawing/2014/main" id="{00000000-0008-0000-05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0</xdr:colOff>
          <xdr:row>35</xdr:row>
          <xdr:rowOff>123825</xdr:rowOff>
        </xdr:from>
        <xdr:to>
          <xdr:col>97</xdr:col>
          <xdr:colOff>66675</xdr:colOff>
          <xdr:row>39</xdr:row>
          <xdr:rowOff>133350</xdr:rowOff>
        </xdr:to>
        <xdr:sp macro="" textlink="">
          <xdr:nvSpPr>
            <xdr:cNvPr id="19660" name="Group Box 204" hidden="1">
              <a:extLst>
                <a:ext uri="{63B3BB69-23CF-44E3-9099-C40C66FF867C}">
                  <a14:compatExt spid="_x0000_s19660"/>
                </a:ext>
                <a:ext uri="{FF2B5EF4-FFF2-40B4-BE49-F238E27FC236}">
                  <a16:creationId xmlns:a16="http://schemas.microsoft.com/office/drawing/2014/main" id="{00000000-0008-0000-0500-0000C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21</xdr:row>
          <xdr:rowOff>57150</xdr:rowOff>
        </xdr:from>
        <xdr:to>
          <xdr:col>97</xdr:col>
          <xdr:colOff>57150</xdr:colOff>
          <xdr:row>25</xdr:row>
          <xdr:rowOff>57150</xdr:rowOff>
        </xdr:to>
        <xdr:sp macro="" textlink="">
          <xdr:nvSpPr>
            <xdr:cNvPr id="19661" name="Group Box 205" hidden="1">
              <a:extLst>
                <a:ext uri="{63B3BB69-23CF-44E3-9099-C40C66FF867C}">
                  <a14:compatExt spid="_x0000_s19661"/>
                </a:ext>
                <a:ext uri="{FF2B5EF4-FFF2-40B4-BE49-F238E27FC236}">
                  <a16:creationId xmlns:a16="http://schemas.microsoft.com/office/drawing/2014/main" id="{00000000-0008-0000-0500-0000C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36</xdr:row>
          <xdr:rowOff>57150</xdr:rowOff>
        </xdr:from>
        <xdr:to>
          <xdr:col>70</xdr:col>
          <xdr:colOff>95250</xdr:colOff>
          <xdr:row>37</xdr:row>
          <xdr:rowOff>57150</xdr:rowOff>
        </xdr:to>
        <xdr:sp macro="" textlink="">
          <xdr:nvSpPr>
            <xdr:cNvPr id="19662" name="Option Button 206" hidden="1">
              <a:extLst>
                <a:ext uri="{63B3BB69-23CF-44E3-9099-C40C66FF867C}">
                  <a14:compatExt spid="_x0000_s19662"/>
                </a:ext>
                <a:ext uri="{FF2B5EF4-FFF2-40B4-BE49-F238E27FC236}">
                  <a16:creationId xmlns:a16="http://schemas.microsoft.com/office/drawing/2014/main" id="{00000000-0008-0000-05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36</xdr:row>
          <xdr:rowOff>47625</xdr:rowOff>
        </xdr:from>
        <xdr:to>
          <xdr:col>66</xdr:col>
          <xdr:colOff>9525</xdr:colOff>
          <xdr:row>37</xdr:row>
          <xdr:rowOff>76200</xdr:rowOff>
        </xdr:to>
        <xdr:sp macro="" textlink="">
          <xdr:nvSpPr>
            <xdr:cNvPr id="19663" name="Option Button 207" hidden="1">
              <a:extLst>
                <a:ext uri="{63B3BB69-23CF-44E3-9099-C40C66FF867C}">
                  <a14:compatExt spid="_x0000_s19663"/>
                </a:ext>
                <a:ext uri="{FF2B5EF4-FFF2-40B4-BE49-F238E27FC236}">
                  <a16:creationId xmlns:a16="http://schemas.microsoft.com/office/drawing/2014/main" id="{00000000-0008-0000-05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37</xdr:row>
          <xdr:rowOff>76200</xdr:rowOff>
        </xdr:from>
        <xdr:to>
          <xdr:col>65</xdr:col>
          <xdr:colOff>161925</xdr:colOff>
          <xdr:row>38</xdr:row>
          <xdr:rowOff>123825</xdr:rowOff>
        </xdr:to>
        <xdr:sp macro="" textlink="">
          <xdr:nvSpPr>
            <xdr:cNvPr id="19664" name="Option Button 208" hidden="1">
              <a:extLst>
                <a:ext uri="{63B3BB69-23CF-44E3-9099-C40C66FF867C}">
                  <a14:compatExt spid="_x0000_s19664"/>
                </a:ext>
                <a:ext uri="{FF2B5EF4-FFF2-40B4-BE49-F238E27FC236}">
                  <a16:creationId xmlns:a16="http://schemas.microsoft.com/office/drawing/2014/main" id="{00000000-0008-0000-05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37</xdr:row>
          <xdr:rowOff>57150</xdr:rowOff>
        </xdr:from>
        <xdr:to>
          <xdr:col>71</xdr:col>
          <xdr:colOff>28575</xdr:colOff>
          <xdr:row>38</xdr:row>
          <xdr:rowOff>133350</xdr:rowOff>
        </xdr:to>
        <xdr:sp macro="" textlink="">
          <xdr:nvSpPr>
            <xdr:cNvPr id="19665" name="Option Button 209" hidden="1">
              <a:extLst>
                <a:ext uri="{63B3BB69-23CF-44E3-9099-C40C66FF867C}">
                  <a14:compatExt spid="_x0000_s19665"/>
                </a:ext>
                <a:ext uri="{FF2B5EF4-FFF2-40B4-BE49-F238E27FC236}">
                  <a16:creationId xmlns:a16="http://schemas.microsoft.com/office/drawing/2014/main" id="{00000000-0008-0000-05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35</xdr:row>
          <xdr:rowOff>123825</xdr:rowOff>
        </xdr:from>
        <xdr:to>
          <xdr:col>72</xdr:col>
          <xdr:colOff>66675</xdr:colOff>
          <xdr:row>39</xdr:row>
          <xdr:rowOff>133350</xdr:rowOff>
        </xdr:to>
        <xdr:sp macro="" textlink="">
          <xdr:nvSpPr>
            <xdr:cNvPr id="19666" name="Group Box 210" hidden="1">
              <a:extLst>
                <a:ext uri="{63B3BB69-23CF-44E3-9099-C40C66FF867C}">
                  <a14:compatExt spid="_x0000_s19666"/>
                </a:ext>
                <a:ext uri="{FF2B5EF4-FFF2-40B4-BE49-F238E27FC236}">
                  <a16:creationId xmlns:a16="http://schemas.microsoft.com/office/drawing/2014/main" id="{00000000-0008-0000-0500-0000D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22</xdr:row>
          <xdr:rowOff>57150</xdr:rowOff>
        </xdr:from>
        <xdr:to>
          <xdr:col>70</xdr:col>
          <xdr:colOff>95250</xdr:colOff>
          <xdr:row>23</xdr:row>
          <xdr:rowOff>57150</xdr:rowOff>
        </xdr:to>
        <xdr:sp macro="" textlink="">
          <xdr:nvSpPr>
            <xdr:cNvPr id="19667" name="Option Button 211" hidden="1">
              <a:extLst>
                <a:ext uri="{63B3BB69-23CF-44E3-9099-C40C66FF867C}">
                  <a14:compatExt spid="_x0000_s19667"/>
                </a:ext>
                <a:ext uri="{FF2B5EF4-FFF2-40B4-BE49-F238E27FC236}">
                  <a16:creationId xmlns:a16="http://schemas.microsoft.com/office/drawing/2014/main" id="{00000000-0008-0000-05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22</xdr:row>
          <xdr:rowOff>47625</xdr:rowOff>
        </xdr:from>
        <xdr:to>
          <xdr:col>66</xdr:col>
          <xdr:colOff>9525</xdr:colOff>
          <xdr:row>23</xdr:row>
          <xdr:rowOff>76200</xdr:rowOff>
        </xdr:to>
        <xdr:sp macro="" textlink="">
          <xdr:nvSpPr>
            <xdr:cNvPr id="19668" name="Option Button 212" hidden="1">
              <a:extLst>
                <a:ext uri="{63B3BB69-23CF-44E3-9099-C40C66FF867C}">
                  <a14:compatExt spid="_x0000_s19668"/>
                </a:ext>
                <a:ext uri="{FF2B5EF4-FFF2-40B4-BE49-F238E27FC236}">
                  <a16:creationId xmlns:a16="http://schemas.microsoft.com/office/drawing/2014/main" id="{00000000-0008-0000-05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23</xdr:row>
          <xdr:rowOff>76200</xdr:rowOff>
        </xdr:from>
        <xdr:to>
          <xdr:col>65</xdr:col>
          <xdr:colOff>161925</xdr:colOff>
          <xdr:row>24</xdr:row>
          <xdr:rowOff>123825</xdr:rowOff>
        </xdr:to>
        <xdr:sp macro="" textlink="">
          <xdr:nvSpPr>
            <xdr:cNvPr id="19669" name="Option Button 213" hidden="1">
              <a:extLst>
                <a:ext uri="{63B3BB69-23CF-44E3-9099-C40C66FF867C}">
                  <a14:compatExt spid="_x0000_s19669"/>
                </a:ext>
                <a:ext uri="{FF2B5EF4-FFF2-40B4-BE49-F238E27FC236}">
                  <a16:creationId xmlns:a16="http://schemas.microsoft.com/office/drawing/2014/main" id="{00000000-0008-0000-05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23</xdr:row>
          <xdr:rowOff>57150</xdr:rowOff>
        </xdr:from>
        <xdr:to>
          <xdr:col>71</xdr:col>
          <xdr:colOff>28575</xdr:colOff>
          <xdr:row>24</xdr:row>
          <xdr:rowOff>133350</xdr:rowOff>
        </xdr:to>
        <xdr:sp macro="" textlink="">
          <xdr:nvSpPr>
            <xdr:cNvPr id="19670" name="Option Button 214" hidden="1">
              <a:extLst>
                <a:ext uri="{63B3BB69-23CF-44E3-9099-C40C66FF867C}">
                  <a14:compatExt spid="_x0000_s19670"/>
                </a:ext>
                <a:ext uri="{FF2B5EF4-FFF2-40B4-BE49-F238E27FC236}">
                  <a16:creationId xmlns:a16="http://schemas.microsoft.com/office/drawing/2014/main" id="{00000000-0008-0000-05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21</xdr:row>
          <xdr:rowOff>123825</xdr:rowOff>
        </xdr:from>
        <xdr:to>
          <xdr:col>72</xdr:col>
          <xdr:colOff>66675</xdr:colOff>
          <xdr:row>25</xdr:row>
          <xdr:rowOff>133350</xdr:rowOff>
        </xdr:to>
        <xdr:sp macro="" textlink="">
          <xdr:nvSpPr>
            <xdr:cNvPr id="19671" name="Group Box 215" hidden="1">
              <a:extLst>
                <a:ext uri="{63B3BB69-23CF-44E3-9099-C40C66FF867C}">
                  <a14:compatExt spid="_x0000_s19671"/>
                </a:ext>
                <a:ext uri="{FF2B5EF4-FFF2-40B4-BE49-F238E27FC236}">
                  <a16:creationId xmlns:a16="http://schemas.microsoft.com/office/drawing/2014/main" id="{00000000-0008-0000-0500-0000D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152400</xdr:colOff>
          <xdr:row>36</xdr:row>
          <xdr:rowOff>123825</xdr:rowOff>
        </xdr:from>
        <xdr:to>
          <xdr:col>73</xdr:col>
          <xdr:colOff>47625</xdr:colOff>
          <xdr:row>40</xdr:row>
          <xdr:rowOff>133350</xdr:rowOff>
        </xdr:to>
        <xdr:sp macro="" textlink="">
          <xdr:nvSpPr>
            <xdr:cNvPr id="19672" name="Group Box 216" hidden="1">
              <a:extLst>
                <a:ext uri="{63B3BB69-23CF-44E3-9099-C40C66FF867C}">
                  <a14:compatExt spid="_x0000_s19672"/>
                </a:ext>
                <a:ext uri="{FF2B5EF4-FFF2-40B4-BE49-F238E27FC236}">
                  <a16:creationId xmlns:a16="http://schemas.microsoft.com/office/drawing/2014/main" id="{00000000-0008-0000-0500-0000D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xdr:twoCellAnchor>
    <xdr:from>
      <xdr:col>63</xdr:col>
      <xdr:colOff>87767</xdr:colOff>
      <xdr:row>22</xdr:row>
      <xdr:rowOff>116341</xdr:rowOff>
    </xdr:from>
    <xdr:to>
      <xdr:col>63</xdr:col>
      <xdr:colOff>155875</xdr:colOff>
      <xdr:row>23</xdr:row>
      <xdr:rowOff>25911</xdr:rowOff>
    </xdr:to>
    <xdr:sp macro="" textlink="">
      <xdr:nvSpPr>
        <xdr:cNvPr id="97" name="楕円 96">
          <a:extLst>
            <a:ext uri="{FF2B5EF4-FFF2-40B4-BE49-F238E27FC236}">
              <a16:creationId xmlns:a16="http://schemas.microsoft.com/office/drawing/2014/main" id="{00000000-0008-0000-0500-000061000000}"/>
            </a:ext>
          </a:extLst>
        </xdr:cNvPr>
        <xdr:cNvSpPr/>
      </xdr:nvSpPr>
      <xdr:spPr>
        <a:xfrm>
          <a:off x="11101048" y="3484109"/>
          <a:ext cx="68108" cy="6265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87766</xdr:colOff>
      <xdr:row>23</xdr:row>
      <xdr:rowOff>141855</xdr:rowOff>
    </xdr:from>
    <xdr:to>
      <xdr:col>88</xdr:col>
      <xdr:colOff>155874</xdr:colOff>
      <xdr:row>24</xdr:row>
      <xdr:rowOff>51424</xdr:rowOff>
    </xdr:to>
    <xdr:sp macro="" textlink="">
      <xdr:nvSpPr>
        <xdr:cNvPr id="96" name="楕円 95">
          <a:extLst>
            <a:ext uri="{FF2B5EF4-FFF2-40B4-BE49-F238E27FC236}">
              <a16:creationId xmlns:a16="http://schemas.microsoft.com/office/drawing/2014/main" id="{00000000-0008-0000-0500-000060000000}"/>
            </a:ext>
          </a:extLst>
        </xdr:cNvPr>
        <xdr:cNvSpPr/>
      </xdr:nvSpPr>
      <xdr:spPr>
        <a:xfrm>
          <a:off x="15353279" y="3662703"/>
          <a:ext cx="68108" cy="6265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87767</xdr:colOff>
      <xdr:row>36</xdr:row>
      <xdr:rowOff>107837</xdr:rowOff>
    </xdr:from>
    <xdr:to>
      <xdr:col>63</xdr:col>
      <xdr:colOff>155875</xdr:colOff>
      <xdr:row>37</xdr:row>
      <xdr:rowOff>17407</xdr:rowOff>
    </xdr:to>
    <xdr:sp macro="" textlink="">
      <xdr:nvSpPr>
        <xdr:cNvPr id="94" name="楕円 93">
          <a:extLst>
            <a:ext uri="{FF2B5EF4-FFF2-40B4-BE49-F238E27FC236}">
              <a16:creationId xmlns:a16="http://schemas.microsoft.com/office/drawing/2014/main" id="{00000000-0008-0000-0500-00005E000000}"/>
            </a:ext>
          </a:extLst>
        </xdr:cNvPr>
        <xdr:cNvSpPr/>
      </xdr:nvSpPr>
      <xdr:spPr>
        <a:xfrm>
          <a:off x="11101048" y="5618730"/>
          <a:ext cx="68108" cy="6265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86</xdr:row>
          <xdr:rowOff>133350</xdr:rowOff>
        </xdr:from>
        <xdr:to>
          <xdr:col>15</xdr:col>
          <xdr:colOff>9525</xdr:colOff>
          <xdr:row>88</xdr:row>
          <xdr:rowOff>9525</xdr:rowOff>
        </xdr:to>
        <xdr:sp macro="" textlink="">
          <xdr:nvSpPr>
            <xdr:cNvPr id="19673" name="Option Button 217" hidden="1">
              <a:extLst>
                <a:ext uri="{63B3BB69-23CF-44E3-9099-C40C66FF867C}">
                  <a14:compatExt spid="_x0000_s19673"/>
                </a:ext>
                <a:ext uri="{FF2B5EF4-FFF2-40B4-BE49-F238E27FC236}">
                  <a16:creationId xmlns:a16="http://schemas.microsoft.com/office/drawing/2014/main" id="{00000000-0008-0000-05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114300</xdr:rowOff>
        </xdr:from>
        <xdr:to>
          <xdr:col>18</xdr:col>
          <xdr:colOff>104775</xdr:colOff>
          <xdr:row>88</xdr:row>
          <xdr:rowOff>9525</xdr:rowOff>
        </xdr:to>
        <xdr:sp macro="" textlink="">
          <xdr:nvSpPr>
            <xdr:cNvPr id="19674" name="Option Button 218" hidden="1">
              <a:extLst>
                <a:ext uri="{63B3BB69-23CF-44E3-9099-C40C66FF867C}">
                  <a14:compatExt spid="_x0000_s19674"/>
                </a:ext>
                <a:ext uri="{FF2B5EF4-FFF2-40B4-BE49-F238E27FC236}">
                  <a16:creationId xmlns:a16="http://schemas.microsoft.com/office/drawing/2014/main" id="{00000000-0008-0000-05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86</xdr:row>
          <xdr:rowOff>38100</xdr:rowOff>
        </xdr:from>
        <xdr:to>
          <xdr:col>19</xdr:col>
          <xdr:colOff>104775</xdr:colOff>
          <xdr:row>89</xdr:row>
          <xdr:rowOff>0</xdr:rowOff>
        </xdr:to>
        <xdr:sp macro="" textlink="">
          <xdr:nvSpPr>
            <xdr:cNvPr id="19675" name="Group Box 219" hidden="1">
              <a:extLst>
                <a:ext uri="{63B3BB69-23CF-44E3-9099-C40C66FF867C}">
                  <a14:compatExt spid="_x0000_s19675"/>
                </a:ext>
                <a:ext uri="{FF2B5EF4-FFF2-40B4-BE49-F238E27FC236}">
                  <a16:creationId xmlns:a16="http://schemas.microsoft.com/office/drawing/2014/main" id="{00000000-0008-0000-0500-0000D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86</xdr:row>
          <xdr:rowOff>133350</xdr:rowOff>
        </xdr:from>
        <xdr:to>
          <xdr:col>66</xdr:col>
          <xdr:colOff>9525</xdr:colOff>
          <xdr:row>88</xdr:row>
          <xdr:rowOff>9525</xdr:rowOff>
        </xdr:to>
        <xdr:sp macro="" textlink="">
          <xdr:nvSpPr>
            <xdr:cNvPr id="19676" name="Option Button 220" hidden="1">
              <a:extLst>
                <a:ext uri="{63B3BB69-23CF-44E3-9099-C40C66FF867C}">
                  <a14:compatExt spid="_x0000_s19676"/>
                </a:ext>
                <a:ext uri="{FF2B5EF4-FFF2-40B4-BE49-F238E27FC236}">
                  <a16:creationId xmlns:a16="http://schemas.microsoft.com/office/drawing/2014/main" id="{00000000-0008-0000-0500-0000D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114300</xdr:colOff>
          <xdr:row>86</xdr:row>
          <xdr:rowOff>114300</xdr:rowOff>
        </xdr:from>
        <xdr:to>
          <xdr:col>69</xdr:col>
          <xdr:colOff>104775</xdr:colOff>
          <xdr:row>88</xdr:row>
          <xdr:rowOff>9525</xdr:rowOff>
        </xdr:to>
        <xdr:sp macro="" textlink="">
          <xdr:nvSpPr>
            <xdr:cNvPr id="19677" name="Option Button 221" hidden="1">
              <a:extLst>
                <a:ext uri="{63B3BB69-23CF-44E3-9099-C40C66FF867C}">
                  <a14:compatExt spid="_x0000_s19677"/>
                </a:ext>
                <a:ext uri="{FF2B5EF4-FFF2-40B4-BE49-F238E27FC236}">
                  <a16:creationId xmlns:a16="http://schemas.microsoft.com/office/drawing/2014/main" id="{00000000-0008-0000-05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86</xdr:row>
          <xdr:rowOff>38100</xdr:rowOff>
        </xdr:from>
        <xdr:to>
          <xdr:col>70</xdr:col>
          <xdr:colOff>104775</xdr:colOff>
          <xdr:row>89</xdr:row>
          <xdr:rowOff>0</xdr:rowOff>
        </xdr:to>
        <xdr:sp macro="" textlink="">
          <xdr:nvSpPr>
            <xdr:cNvPr id="19678" name="Group Box 222" hidden="1">
              <a:extLst>
                <a:ext uri="{63B3BB69-23CF-44E3-9099-C40C66FF867C}">
                  <a14:compatExt spid="_x0000_s19678"/>
                </a:ext>
                <a:ext uri="{FF2B5EF4-FFF2-40B4-BE49-F238E27FC236}">
                  <a16:creationId xmlns:a16="http://schemas.microsoft.com/office/drawing/2014/main" id="{00000000-0008-0000-0500-0000D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xdr:twoCellAnchor>
    <xdr:from>
      <xdr:col>58</xdr:col>
      <xdr:colOff>113959</xdr:colOff>
      <xdr:row>56</xdr:row>
      <xdr:rowOff>110217</xdr:rowOff>
    </xdr:from>
    <xdr:to>
      <xdr:col>82</xdr:col>
      <xdr:colOff>144576</xdr:colOff>
      <xdr:row>60</xdr:row>
      <xdr:rowOff>161585</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0276794" y="8810284"/>
          <a:ext cx="4112760" cy="7657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・活動プログラム指導料は、見学の方は必要ありません。</a:t>
          </a:r>
          <a:endParaRPr kumimoji="1" lang="en-US" altLang="ja-JP" sz="1100"/>
        </a:p>
        <a:p>
          <a:r>
            <a:rPr kumimoji="1" lang="ja-JP" altLang="en-US" sz="1100"/>
            <a:t>・学校集団宿泊研修の一部活動を除き、引率者も参加される場合は、料金が発生します。</a:t>
          </a:r>
        </a:p>
      </xdr:txBody>
    </xdr:sp>
    <xdr:clientData/>
  </xdr:twoCellAnchor>
  <xdr:twoCellAnchor>
    <xdr:from>
      <xdr:col>76</xdr:col>
      <xdr:colOff>84363</xdr:colOff>
      <xdr:row>35</xdr:row>
      <xdr:rowOff>71099</xdr:rowOff>
    </xdr:from>
    <xdr:to>
      <xdr:col>98</xdr:col>
      <xdr:colOff>59530</xdr:colOff>
      <xdr:row>47</xdr:row>
      <xdr:rowOff>51026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08805" y="5428912"/>
          <a:ext cx="3717131" cy="181689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各所属の（ウ）の小計値と、各請求書の（ウ）１～４の合計が一致するようにしてください。</a:t>
          </a:r>
          <a:endParaRPr kumimoji="1" lang="en-US" altLang="ja-JP" sz="1100"/>
        </a:p>
        <a:p>
          <a:r>
            <a:rPr kumimoji="1" lang="en-US" altLang="ja-JP" sz="1100"/>
            <a:t>※</a:t>
          </a:r>
          <a:r>
            <a:rPr kumimoji="1" lang="ja-JP" altLang="en-US" sz="1100"/>
            <a:t>減免対象者数も含む</a:t>
          </a:r>
          <a:endParaRPr kumimoji="1" lang="en-US" altLang="ja-JP" sz="1100"/>
        </a:p>
        <a:p>
          <a:endParaRPr kumimoji="1" lang="en-US" altLang="ja-JP" sz="1100"/>
        </a:p>
        <a:p>
          <a:r>
            <a:rPr kumimoji="1" lang="ja-JP" altLang="en-US" sz="1100"/>
            <a:t>例：子供の小計値　</a:t>
          </a:r>
          <a:r>
            <a:rPr kumimoji="1" lang="en-US" altLang="ja-JP" sz="1100"/>
            <a:t>C</a:t>
          </a:r>
          <a:r>
            <a:rPr kumimoji="1" lang="ja-JP" altLang="ja-JP" sz="1100">
              <a:solidFill>
                <a:schemeClr val="dk1"/>
              </a:solidFill>
              <a:effectLst/>
              <a:latin typeface="+mn-lt"/>
              <a:ea typeface="+mn-ea"/>
              <a:cs typeface="+mn-cs"/>
            </a:rPr>
            <a:t>（ウ）</a:t>
          </a:r>
          <a:r>
            <a:rPr kumimoji="1" lang="en-US" altLang="ja-JP" sz="1100">
              <a:solidFill>
                <a:srgbClr val="FF0000"/>
              </a:solidFill>
            </a:rPr>
            <a:t>119</a:t>
          </a:r>
        </a:p>
        <a:p>
          <a:r>
            <a:rPr kumimoji="1" lang="ja-JP" altLang="en-US" sz="1100"/>
            <a:t>　　請求書①の子供の宿泊数　（ウ）</a:t>
          </a:r>
          <a:r>
            <a:rPr kumimoji="1" lang="en-US" altLang="ja-JP" sz="1100"/>
            <a:t>1</a:t>
          </a:r>
          <a:r>
            <a:rPr kumimoji="1" lang="ja-JP" altLang="en-US" sz="1100"/>
            <a:t>　</a:t>
          </a:r>
          <a:r>
            <a:rPr kumimoji="1" lang="en-US" altLang="ja-JP" sz="1100">
              <a:solidFill>
                <a:srgbClr val="FF0000"/>
              </a:solidFill>
            </a:rPr>
            <a:t>35</a:t>
          </a:r>
          <a:r>
            <a:rPr kumimoji="1" lang="ja-JP" altLang="en-US" sz="1100"/>
            <a:t>＋</a:t>
          </a:r>
          <a:r>
            <a:rPr kumimoji="1" lang="en-US" altLang="ja-JP" sz="1100">
              <a:solidFill>
                <a:srgbClr val="FF0000"/>
              </a:solidFill>
            </a:rPr>
            <a:t>4</a:t>
          </a:r>
          <a:r>
            <a:rPr kumimoji="1" lang="ja-JP" altLang="en-US" sz="1100"/>
            <a:t>（減免）</a:t>
          </a:r>
          <a:endParaRPr kumimoji="1" lang="en-US" altLang="ja-JP" sz="1100"/>
        </a:p>
        <a:p>
          <a:r>
            <a:rPr kumimoji="1" lang="ja-JP" altLang="en-US" sz="1100"/>
            <a:t>　　請求書②の子供の宿泊数　</a:t>
          </a:r>
          <a:r>
            <a:rPr kumimoji="1" lang="ja-JP" altLang="ja-JP" sz="1100">
              <a:solidFill>
                <a:schemeClr val="dk1"/>
              </a:solidFill>
              <a:effectLst/>
              <a:latin typeface="+mn-lt"/>
              <a:ea typeface="+mn-ea"/>
              <a:cs typeface="+mn-cs"/>
            </a:rPr>
            <a:t>（ウ）</a:t>
          </a:r>
          <a:r>
            <a:rPr kumimoji="1" lang="en-US" altLang="ja-JP" sz="1100">
              <a:solidFill>
                <a:schemeClr val="dk1"/>
              </a:solidFill>
              <a:effectLst/>
              <a:latin typeface="+mn-lt"/>
              <a:ea typeface="+mn-ea"/>
              <a:cs typeface="+mn-cs"/>
            </a:rPr>
            <a:t>1</a:t>
          </a:r>
          <a:r>
            <a:rPr kumimoji="1" lang="ja-JP" altLang="en-US" sz="1100"/>
            <a:t>　</a:t>
          </a:r>
          <a:r>
            <a:rPr kumimoji="1" lang="en-US" altLang="ja-JP" sz="1100">
              <a:solidFill>
                <a:srgbClr val="FF0000"/>
              </a:solidFill>
            </a:rPr>
            <a:t>40</a:t>
          </a:r>
        </a:p>
        <a:p>
          <a:r>
            <a:rPr kumimoji="1" lang="ja-JP" altLang="en-US" sz="1100"/>
            <a:t>　　請求書③の子供の宿泊数　</a:t>
          </a:r>
          <a:r>
            <a:rPr kumimoji="1" lang="ja-JP" altLang="ja-JP" sz="1100">
              <a:solidFill>
                <a:schemeClr val="dk1"/>
              </a:solidFill>
              <a:effectLst/>
              <a:latin typeface="+mn-lt"/>
              <a:ea typeface="+mn-ea"/>
              <a:cs typeface="+mn-cs"/>
            </a:rPr>
            <a:t>（ウ）</a:t>
          </a:r>
          <a:r>
            <a:rPr kumimoji="1" lang="en-US" altLang="ja-JP" sz="1100">
              <a:solidFill>
                <a:schemeClr val="dk1"/>
              </a:solidFill>
              <a:effectLst/>
              <a:latin typeface="+mn-lt"/>
              <a:ea typeface="+mn-ea"/>
              <a:cs typeface="+mn-cs"/>
            </a:rPr>
            <a:t>1</a:t>
          </a:r>
          <a:r>
            <a:rPr kumimoji="1" lang="ja-JP" altLang="en-US" sz="1100"/>
            <a:t>　</a:t>
          </a:r>
          <a:r>
            <a:rPr kumimoji="1" lang="en-US" altLang="ja-JP" sz="1100">
              <a:solidFill>
                <a:srgbClr val="FF0000"/>
              </a:solidFill>
            </a:rPr>
            <a:t>36</a:t>
          </a:r>
          <a:r>
            <a:rPr kumimoji="1" lang="ja-JP" altLang="en-US" sz="1100"/>
            <a:t>＋</a:t>
          </a:r>
          <a:r>
            <a:rPr kumimoji="1" lang="en-US" altLang="ja-JP" sz="1100">
              <a:solidFill>
                <a:srgbClr val="FF0000"/>
              </a:solidFill>
            </a:rPr>
            <a:t>4</a:t>
          </a:r>
          <a:r>
            <a:rPr kumimoji="1" lang="ja-JP" altLang="en-US" sz="1100"/>
            <a:t>（減免）</a:t>
          </a:r>
        </a:p>
      </xdr:txBody>
    </xdr:sp>
    <xdr:clientData/>
  </xdr:twoCellAnchor>
  <xdr:twoCellAnchor>
    <xdr:from>
      <xdr:col>63</xdr:col>
      <xdr:colOff>87086</xdr:colOff>
      <xdr:row>87</xdr:row>
      <xdr:rowOff>47624</xdr:rowOff>
    </xdr:from>
    <xdr:to>
      <xdr:col>63</xdr:col>
      <xdr:colOff>155194</xdr:colOff>
      <xdr:row>87</xdr:row>
      <xdr:rowOff>110274</xdr:rowOff>
    </xdr:to>
    <xdr:sp macro="" textlink="">
      <xdr:nvSpPr>
        <xdr:cNvPr id="60" name="楕円 59">
          <a:extLst>
            <a:ext uri="{FF2B5EF4-FFF2-40B4-BE49-F238E27FC236}">
              <a16:creationId xmlns:a16="http://schemas.microsoft.com/office/drawing/2014/main" id="{00000000-0008-0000-0500-00003C000000}"/>
            </a:ext>
          </a:extLst>
        </xdr:cNvPr>
        <xdr:cNvSpPr/>
      </xdr:nvSpPr>
      <xdr:spPr>
        <a:xfrm>
          <a:off x="11100367" y="14079990"/>
          <a:ext cx="68108" cy="6265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76200</xdr:colOff>
      <xdr:row>2</xdr:row>
      <xdr:rowOff>142875</xdr:rowOff>
    </xdr:from>
    <xdr:to>
      <xdr:col>34</xdr:col>
      <xdr:colOff>590356</xdr:colOff>
      <xdr:row>5</xdr:row>
      <xdr:rowOff>69785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648700" y="48577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endParaRPr kumimoji="1" lang="ja-JP" altLang="en-US" sz="2000">
            <a:solidFill>
              <a:srgbClr val="FF0000"/>
            </a:solidFill>
          </a:endParaRPr>
        </a:p>
      </xdr:txBody>
    </xdr:sp>
    <xdr:clientData/>
  </xdr:twoCellAnchor>
  <xdr:twoCellAnchor>
    <xdr:from>
      <xdr:col>33</xdr:col>
      <xdr:colOff>76200</xdr:colOff>
      <xdr:row>78</xdr:row>
      <xdr:rowOff>142875</xdr:rowOff>
    </xdr:from>
    <xdr:to>
      <xdr:col>34</xdr:col>
      <xdr:colOff>590356</xdr:colOff>
      <xdr:row>81</xdr:row>
      <xdr:rowOff>69785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648700" y="48577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33</xdr:col>
      <xdr:colOff>76200</xdr:colOff>
      <xdr:row>154</xdr:row>
      <xdr:rowOff>142875</xdr:rowOff>
    </xdr:from>
    <xdr:to>
      <xdr:col>34</xdr:col>
      <xdr:colOff>590356</xdr:colOff>
      <xdr:row>157</xdr:row>
      <xdr:rowOff>69785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648700" y="48577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54</xdr:col>
      <xdr:colOff>66675</xdr:colOff>
      <xdr:row>175</xdr:row>
      <xdr:rowOff>85725</xdr:rowOff>
    </xdr:from>
    <xdr:to>
      <xdr:col>56</xdr:col>
      <xdr:colOff>47625</xdr:colOff>
      <xdr:row>176</xdr:row>
      <xdr:rowOff>133350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3439775" y="30165675"/>
          <a:ext cx="304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54</xdr:col>
      <xdr:colOff>76200</xdr:colOff>
      <xdr:row>174</xdr:row>
      <xdr:rowOff>85725</xdr:rowOff>
    </xdr:from>
    <xdr:to>
      <xdr:col>56</xdr:col>
      <xdr:colOff>57150</xdr:colOff>
      <xdr:row>175</xdr:row>
      <xdr:rowOff>133350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449300" y="29994225"/>
          <a:ext cx="304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70C0"/>
              </a:solidFill>
            </a:rPr>
            <a:t>✓</a:t>
          </a:r>
          <a:endParaRPr kumimoji="1" lang="ja-JP" altLang="en-US" sz="1100" b="1">
            <a:solidFill>
              <a:srgbClr val="0070C0"/>
            </a:solidFill>
          </a:endParaRPr>
        </a:p>
      </xdr:txBody>
    </xdr:sp>
    <xdr:clientData/>
  </xdr:twoCellAnchor>
  <xdr:twoCellAnchor>
    <xdr:from>
      <xdr:col>35</xdr:col>
      <xdr:colOff>85725</xdr:colOff>
      <xdr:row>11</xdr:row>
      <xdr:rowOff>28575</xdr:rowOff>
    </xdr:from>
    <xdr:to>
      <xdr:col>61</xdr:col>
      <xdr:colOff>561975</xdr:colOff>
      <xdr:row>25</xdr:row>
      <xdr:rowOff>114300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925050" y="1914525"/>
          <a:ext cx="5857875" cy="2486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利用の２週間前にお送りする利用承諾書に記載されている活動場所を元に入力してください。</a:t>
          </a:r>
          <a:endParaRPr kumimoji="1" lang="en-US" altLang="ja-JP" sz="1100"/>
        </a:p>
        <a:p>
          <a:endParaRPr kumimoji="1" lang="ja-JP" altLang="en-US" sz="1100"/>
        </a:p>
        <a:p>
          <a:r>
            <a:rPr kumimoji="1" lang="ja-JP" altLang="en-US" sz="1100"/>
            <a:t>○次の場合は、研修施設利用料金は免除となります。</a:t>
          </a:r>
        </a:p>
        <a:p>
          <a:r>
            <a:rPr kumimoji="1" lang="ja-JP" altLang="en-US" sz="1100"/>
            <a:t>・学校行事（特別活動）の集団宿泊的行事で利用する研修施設の料金</a:t>
          </a:r>
        </a:p>
        <a:p>
          <a:r>
            <a:rPr kumimoji="1" lang="ja-JP" altLang="en-US" sz="1100"/>
            <a:t>・指導料が必要な活動プログラムで利用する研修施設の料金</a:t>
          </a:r>
        </a:p>
        <a:p>
          <a:r>
            <a:rPr kumimoji="1" lang="ja-JP" altLang="en-US" sz="1100"/>
            <a:t>・宿泊団体の１箇所分（各時間帯毎）の研修施設の料金</a:t>
          </a:r>
        </a:p>
        <a:p>
          <a:r>
            <a:rPr kumimoji="1" lang="ja-JP" altLang="en-US" sz="1100"/>
            <a:t>・宿泊団体の退所日に荷物置き場や着替え場所として利用する研修施設の料金</a:t>
          </a:r>
        </a:p>
        <a:p>
          <a:endParaRPr kumimoji="1" lang="ja-JP" altLang="en-US" sz="1100"/>
        </a:p>
        <a:p>
          <a:r>
            <a:rPr kumimoji="1" lang="ja-JP" altLang="en-US" sz="1100"/>
            <a:t>○次の場合は、夜間照明使用料金は免除となります。</a:t>
          </a:r>
        </a:p>
        <a:p>
          <a:r>
            <a:rPr kumimoji="1" lang="ja-JP" altLang="en-US" sz="1100"/>
            <a:t>・日帰り利用団体のうち、大洲市内の中学校、高等学校の部活動で利用する場合</a:t>
          </a:r>
        </a:p>
        <a:p>
          <a:r>
            <a:rPr kumimoji="1" lang="ja-JP" altLang="en-US" sz="1100"/>
            <a:t>・宿泊団体のうち、活動プログラム（キャンプファイヤー等）においてグラウンドの夜間照明設備を使用する場合</a:t>
          </a:r>
        </a:p>
      </xdr:txBody>
    </xdr:sp>
    <xdr:clientData/>
  </xdr:twoCellAnchor>
  <xdr:twoCellAnchor>
    <xdr:from>
      <xdr:col>35</xdr:col>
      <xdr:colOff>123826</xdr:colOff>
      <xdr:row>6</xdr:row>
      <xdr:rowOff>57151</xdr:rowOff>
    </xdr:from>
    <xdr:to>
      <xdr:col>61</xdr:col>
      <xdr:colOff>76201</xdr:colOff>
      <xdr:row>8</xdr:row>
      <xdr:rowOff>95251</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9963151" y="1085851"/>
          <a:ext cx="5334000"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記入例団体の場合、研修施設利用料金は、３日目の午後のみ発生します。</a:t>
          </a:r>
        </a:p>
      </xdr:txBody>
    </xdr:sp>
    <xdr:clientData/>
  </xdr:twoCellAnchor>
  <xdr:twoCellAnchor>
    <xdr:from>
      <xdr:col>37</xdr:col>
      <xdr:colOff>66675</xdr:colOff>
      <xdr:row>82</xdr:row>
      <xdr:rowOff>76200</xdr:rowOff>
    </xdr:from>
    <xdr:to>
      <xdr:col>61</xdr:col>
      <xdr:colOff>371475</xdr:colOff>
      <xdr:row>84</xdr:row>
      <xdr:rowOff>114300</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0258425" y="14211300"/>
          <a:ext cx="5334000"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記入例団体の場合、研修施設利用料金は、３日目の午後のみ発生します。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153275</xdr:colOff>
      <xdr:row>1</xdr:row>
      <xdr:rowOff>43793</xdr:rowOff>
    </xdr:from>
    <xdr:to>
      <xdr:col>18</xdr:col>
      <xdr:colOff>841399</xdr:colOff>
      <xdr:row>3</xdr:row>
      <xdr:rowOff>145656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99482" y="164224"/>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26</xdr:col>
      <xdr:colOff>1</xdr:colOff>
      <xdr:row>20</xdr:row>
      <xdr:rowOff>10949</xdr:rowOff>
    </xdr:from>
    <xdr:to>
      <xdr:col>31</xdr:col>
      <xdr:colOff>262759</xdr:colOff>
      <xdr:row>23</xdr:row>
      <xdr:rowOff>186121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4451725" y="4434052"/>
          <a:ext cx="2310086" cy="8320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日帰りや、部分参加の場合、</a:t>
          </a:r>
          <a:endParaRPr kumimoji="1" lang="en-US" altLang="ja-JP" sz="1100"/>
        </a:p>
        <a:p>
          <a:r>
            <a:rPr kumimoji="1" lang="ja-JP" altLang="en-US" sz="1100"/>
            <a:t>備考欄に利用日が分かるように</a:t>
          </a:r>
          <a:endParaRPr kumimoji="1" lang="en-US" altLang="ja-JP" sz="1100"/>
        </a:p>
        <a:p>
          <a:r>
            <a:rPr kumimoji="1" lang="ja-JP" altLang="en-US" sz="1100"/>
            <a:t>記載してください。</a:t>
          </a:r>
        </a:p>
      </xdr:txBody>
    </xdr:sp>
    <xdr:clientData/>
  </xdr:twoCellAnchor>
  <xdr:twoCellAnchor>
    <xdr:from>
      <xdr:col>17</xdr:col>
      <xdr:colOff>174295</xdr:colOff>
      <xdr:row>65</xdr:row>
      <xdr:rowOff>152399</xdr:rowOff>
    </xdr:from>
    <xdr:to>
      <xdr:col>18</xdr:col>
      <xdr:colOff>862419</xdr:colOff>
      <xdr:row>67</xdr:row>
      <xdr:rowOff>155728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9020502" y="14428951"/>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66675</xdr:rowOff>
        </xdr:from>
        <xdr:to>
          <xdr:col>3</xdr:col>
          <xdr:colOff>866775</xdr:colOff>
          <xdr:row>4</xdr:row>
          <xdr:rowOff>409575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66675</xdr:rowOff>
        </xdr:from>
        <xdr:to>
          <xdr:col>3</xdr:col>
          <xdr:colOff>809625</xdr:colOff>
          <xdr:row>5</xdr:row>
          <xdr:rowOff>409575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76200</xdr:rowOff>
        </xdr:from>
        <xdr:to>
          <xdr:col>5</xdr:col>
          <xdr:colOff>990600</xdr:colOff>
          <xdr:row>4</xdr:row>
          <xdr:rowOff>419100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114300</xdr:rowOff>
        </xdr:from>
        <xdr:to>
          <xdr:col>5</xdr:col>
          <xdr:colOff>857250</xdr:colOff>
          <xdr:row>5</xdr:row>
          <xdr:rowOff>361950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xdr:twoCellAnchor>
    <xdr:from>
      <xdr:col>8</xdr:col>
      <xdr:colOff>95250</xdr:colOff>
      <xdr:row>0</xdr:row>
      <xdr:rowOff>104775</xdr:rowOff>
    </xdr:from>
    <xdr:to>
      <xdr:col>8</xdr:col>
      <xdr:colOff>1057081</xdr:colOff>
      <xdr:row>1</xdr:row>
      <xdr:rowOff>79310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991350" y="10477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10</xdr:col>
      <xdr:colOff>514350</xdr:colOff>
      <xdr:row>4</xdr:row>
      <xdr:rowOff>152400</xdr:rowOff>
    </xdr:from>
    <xdr:to>
      <xdr:col>10</xdr:col>
      <xdr:colOff>676275</xdr:colOff>
      <xdr:row>4</xdr:row>
      <xdr:rowOff>314325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201150" y="2019300"/>
          <a:ext cx="16192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10</xdr:col>
      <xdr:colOff>504825</xdr:colOff>
      <xdr:row>5</xdr:row>
      <xdr:rowOff>142875</xdr:rowOff>
    </xdr:from>
    <xdr:to>
      <xdr:col>10</xdr:col>
      <xdr:colOff>666750</xdr:colOff>
      <xdr:row>5</xdr:row>
      <xdr:rowOff>304800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9191625" y="2476500"/>
          <a:ext cx="16192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600075</xdr:colOff>
      <xdr:row>4</xdr:row>
      <xdr:rowOff>161925</xdr:rowOff>
    </xdr:from>
    <xdr:to>
      <xdr:col>13</xdr:col>
      <xdr:colOff>76200</xdr:colOff>
      <xdr:row>4</xdr:row>
      <xdr:rowOff>323850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1153775" y="2028825"/>
          <a:ext cx="16192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609600</xdr:colOff>
      <xdr:row>5</xdr:row>
      <xdr:rowOff>142875</xdr:rowOff>
    </xdr:from>
    <xdr:to>
      <xdr:col>13</xdr:col>
      <xdr:colOff>85725</xdr:colOff>
      <xdr:row>5</xdr:row>
      <xdr:rowOff>304800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11163300" y="2476500"/>
          <a:ext cx="16192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85725</xdr:colOff>
      <xdr:row>0</xdr:row>
      <xdr:rowOff>85725</xdr:rowOff>
    </xdr:from>
    <xdr:to>
      <xdr:col>9</xdr:col>
      <xdr:colOff>1047556</xdr:colOff>
      <xdr:row>1</xdr:row>
      <xdr:rowOff>222185</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9534525" y="8572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twoCellAnchor>
    <xdr:from>
      <xdr:col>9</xdr:col>
      <xdr:colOff>333375</xdr:colOff>
      <xdr:row>12</xdr:row>
      <xdr:rowOff>114300</xdr:rowOff>
    </xdr:from>
    <xdr:to>
      <xdr:col>14</xdr:col>
      <xdr:colOff>1304925</xdr:colOff>
      <xdr:row>19</xdr:row>
      <xdr:rowOff>104775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782175" y="3771900"/>
          <a:ext cx="7067550" cy="21240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○カヌー（平水版）は原則として</a:t>
          </a:r>
          <a:r>
            <a:rPr kumimoji="1" lang="en-US" altLang="ja-JP" sz="1100"/>
            <a:t>2</a:t>
          </a:r>
          <a:r>
            <a:rPr kumimoji="1" lang="ja-JP" altLang="en-US" sz="1100"/>
            <a:t>人</a:t>
          </a:r>
          <a:r>
            <a:rPr kumimoji="1" lang="en-US" altLang="ja-JP" sz="1100"/>
            <a:t>1</a:t>
          </a:r>
          <a:r>
            <a:rPr kumimoji="1" lang="ja-JP" altLang="en-US" sz="1100"/>
            <a:t>組のペアをご設定ください。</a:t>
          </a:r>
        </a:p>
        <a:p>
          <a:endParaRPr kumimoji="1" lang="ja-JP" altLang="en-US" sz="1100"/>
        </a:p>
        <a:p>
          <a:r>
            <a:rPr kumimoji="1" lang="ja-JP" altLang="en-US" sz="1100"/>
            <a:t>○特記事項欄には、配慮を要する研修生の情報等を記入してください。</a:t>
          </a:r>
        </a:p>
        <a:p>
          <a:endParaRPr kumimoji="1" lang="ja-JP" altLang="en-US" sz="1100"/>
        </a:p>
        <a:p>
          <a:r>
            <a:rPr kumimoji="1" lang="ja-JP" altLang="en-US" sz="1100"/>
            <a:t>○</a:t>
          </a:r>
          <a:r>
            <a:rPr kumimoji="1" lang="en-US" altLang="ja-JP" sz="1100"/>
            <a:t>1</a:t>
          </a:r>
          <a:r>
            <a:rPr kumimoji="1" lang="ja-JP" altLang="en-US" sz="1100"/>
            <a:t>便あたりのバスの座席数は最大</a:t>
          </a:r>
          <a:r>
            <a:rPr kumimoji="1" lang="en-US" altLang="ja-JP" sz="1100"/>
            <a:t>64</a:t>
          </a:r>
          <a:r>
            <a:rPr kumimoji="1" lang="ja-JP" altLang="en-US" sz="1100"/>
            <a:t>人です。この人数を越える場合は、団体で送迎していただく場合もあります。</a:t>
          </a:r>
        </a:p>
        <a:p>
          <a:r>
            <a:rPr kumimoji="1" lang="ja-JP" altLang="en-US" sz="1100"/>
            <a:t>マイクロバス</a:t>
          </a:r>
          <a:r>
            <a:rPr kumimoji="1" lang="en-US" altLang="ja-JP" sz="1100"/>
            <a:t>27</a:t>
          </a:r>
          <a:r>
            <a:rPr kumimoji="1" lang="ja-JP" altLang="en-US" sz="1100"/>
            <a:t>人、中型バス</a:t>
          </a:r>
          <a:r>
            <a:rPr kumimoji="1" lang="en-US" altLang="ja-JP" sz="1100"/>
            <a:t>37</a:t>
          </a:r>
          <a:r>
            <a:rPr kumimoji="1" lang="ja-JP" altLang="en-US" sz="1100"/>
            <a:t>人＋立席（中学生以上）に分乗します。）</a:t>
          </a:r>
        </a:p>
        <a:p>
          <a:r>
            <a:rPr kumimoji="1" lang="en-US" altLang="ja-JP" sz="1100"/>
            <a:t>※</a:t>
          </a:r>
          <a:r>
            <a:rPr kumimoji="1" lang="ja-JP" altLang="en-US" sz="1100"/>
            <a:t>超過人数分の送迎を自主で行う場合、</a:t>
          </a:r>
          <a:r>
            <a:rPr kumimoji="1" lang="en-US" altLang="ja-JP" sz="1100"/>
            <a:t>1</a:t>
          </a:r>
          <a:r>
            <a:rPr kumimoji="1" lang="ja-JP" altLang="en-US" sz="1100"/>
            <a:t>便最大</a:t>
          </a:r>
          <a:r>
            <a:rPr kumimoji="1" lang="en-US" altLang="ja-JP" sz="1100"/>
            <a:t>80</a:t>
          </a:r>
          <a:r>
            <a:rPr kumimoji="1" lang="ja-JP" altLang="en-US" sz="1100"/>
            <a:t>人まで対応可能です。</a:t>
          </a:r>
        </a:p>
        <a:p>
          <a:endParaRPr kumimoji="1" lang="ja-JP" altLang="en-US" sz="1100"/>
        </a:p>
        <a:p>
          <a:r>
            <a:rPr kumimoji="1" lang="ja-JP" altLang="en-US" sz="1100"/>
            <a:t>○</a:t>
          </a:r>
          <a:r>
            <a:rPr kumimoji="1" lang="en-US" altLang="ja-JP" sz="1100"/>
            <a:t>1</a:t>
          </a:r>
          <a:r>
            <a:rPr kumimoji="1" lang="ja-JP" altLang="en-US" sz="1100"/>
            <a:t>便、</a:t>
          </a:r>
          <a:r>
            <a:rPr kumimoji="1" lang="en-US" altLang="ja-JP" sz="1100"/>
            <a:t>2</a:t>
          </a:r>
          <a:r>
            <a:rPr kumimoji="1" lang="ja-JP" altLang="en-US" sz="1100"/>
            <a:t>便、</a:t>
          </a:r>
          <a:r>
            <a:rPr kumimoji="1" lang="en-US" altLang="ja-JP" sz="1100"/>
            <a:t>3</a:t>
          </a:r>
          <a:r>
            <a:rPr kumimoji="1" lang="ja-JP" altLang="en-US" sz="1100"/>
            <a:t>便の最大</a:t>
          </a:r>
          <a:r>
            <a:rPr kumimoji="1" lang="en-US" altLang="ja-JP" sz="1100"/>
            <a:t>240</a:t>
          </a:r>
          <a:r>
            <a:rPr kumimoji="1" lang="ja-JP" altLang="en-US" sz="1100"/>
            <a:t>名まで実施可能です。</a:t>
          </a:r>
        </a:p>
        <a:p>
          <a:r>
            <a:rPr kumimoji="1" lang="en-US" altLang="ja-JP" sz="1100"/>
            <a:t>2</a:t>
          </a:r>
          <a:r>
            <a:rPr kumimoji="1" lang="ja-JP" altLang="en-US" sz="1100"/>
            <a:t>便以上で実施する場合は、内容としてバス送迎の時間差を利用して、カヌーにおける説明のタイミングを変えています。なお、カヌー活動及び乗艇時間はどの便も同じです。</a:t>
          </a:r>
        </a:p>
      </xdr:txBody>
    </xdr:sp>
    <xdr:clientData/>
  </xdr:twoCellAnchor>
  <xdr:twoCellAnchor>
    <xdr:from>
      <xdr:col>9</xdr:col>
      <xdr:colOff>85725</xdr:colOff>
      <xdr:row>47</xdr:row>
      <xdr:rowOff>85725</xdr:rowOff>
    </xdr:from>
    <xdr:to>
      <xdr:col>9</xdr:col>
      <xdr:colOff>1047556</xdr:colOff>
      <xdr:row>48</xdr:row>
      <xdr:rowOff>222185</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9534525" y="8572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9</xdr:col>
      <xdr:colOff>333375</xdr:colOff>
      <xdr:row>58</xdr:row>
      <xdr:rowOff>114300</xdr:rowOff>
    </xdr:from>
    <xdr:to>
      <xdr:col>14</xdr:col>
      <xdr:colOff>1304925</xdr:colOff>
      <xdr:row>65</xdr:row>
      <xdr:rowOff>104775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9782175" y="3771900"/>
          <a:ext cx="7067550" cy="21240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○カヌー（平水版）は原則として</a:t>
          </a:r>
          <a:r>
            <a:rPr kumimoji="1" lang="en-US" altLang="ja-JP" sz="1100"/>
            <a:t>2</a:t>
          </a:r>
          <a:r>
            <a:rPr kumimoji="1" lang="ja-JP" altLang="en-US" sz="1100"/>
            <a:t>人</a:t>
          </a:r>
          <a:r>
            <a:rPr kumimoji="1" lang="en-US" altLang="ja-JP" sz="1100"/>
            <a:t>1</a:t>
          </a:r>
          <a:r>
            <a:rPr kumimoji="1" lang="ja-JP" altLang="en-US" sz="1100"/>
            <a:t>組のペアをご設定ください。</a:t>
          </a:r>
        </a:p>
        <a:p>
          <a:endParaRPr kumimoji="1" lang="ja-JP" altLang="en-US" sz="1100"/>
        </a:p>
        <a:p>
          <a:r>
            <a:rPr kumimoji="1" lang="ja-JP" altLang="en-US" sz="1100"/>
            <a:t>○特記事項欄には、配慮を要する研修生の情報等を記入してください。</a:t>
          </a:r>
        </a:p>
        <a:p>
          <a:endParaRPr kumimoji="1" lang="ja-JP" altLang="en-US" sz="1100"/>
        </a:p>
        <a:p>
          <a:r>
            <a:rPr kumimoji="1" lang="ja-JP" altLang="en-US" sz="1100"/>
            <a:t>○</a:t>
          </a:r>
          <a:r>
            <a:rPr kumimoji="1" lang="en-US" altLang="ja-JP" sz="1100"/>
            <a:t>1</a:t>
          </a:r>
          <a:r>
            <a:rPr kumimoji="1" lang="ja-JP" altLang="en-US" sz="1100"/>
            <a:t>便あたりのバスの座席数は最大</a:t>
          </a:r>
          <a:r>
            <a:rPr kumimoji="1" lang="en-US" altLang="ja-JP" sz="1100"/>
            <a:t>64</a:t>
          </a:r>
          <a:r>
            <a:rPr kumimoji="1" lang="ja-JP" altLang="en-US" sz="1100"/>
            <a:t>人です。この人数を越える場合は、団体で送迎していただく場合もあります。</a:t>
          </a:r>
        </a:p>
        <a:p>
          <a:r>
            <a:rPr kumimoji="1" lang="ja-JP" altLang="en-US" sz="1100"/>
            <a:t>マイクロバス</a:t>
          </a:r>
          <a:r>
            <a:rPr kumimoji="1" lang="en-US" altLang="ja-JP" sz="1100"/>
            <a:t>27</a:t>
          </a:r>
          <a:r>
            <a:rPr kumimoji="1" lang="ja-JP" altLang="en-US" sz="1100"/>
            <a:t>人、中型バス</a:t>
          </a:r>
          <a:r>
            <a:rPr kumimoji="1" lang="en-US" altLang="ja-JP" sz="1100"/>
            <a:t>37</a:t>
          </a:r>
          <a:r>
            <a:rPr kumimoji="1" lang="ja-JP" altLang="en-US" sz="1100"/>
            <a:t>人＋立席（中学生以上）に分乗します。）</a:t>
          </a:r>
        </a:p>
        <a:p>
          <a:r>
            <a:rPr kumimoji="1" lang="en-US" altLang="ja-JP" sz="1100"/>
            <a:t>※</a:t>
          </a:r>
          <a:r>
            <a:rPr kumimoji="1" lang="ja-JP" altLang="en-US" sz="1100"/>
            <a:t>超過人数分の送迎を自主で行う場合、</a:t>
          </a:r>
          <a:r>
            <a:rPr kumimoji="1" lang="en-US" altLang="ja-JP" sz="1100"/>
            <a:t>1</a:t>
          </a:r>
          <a:r>
            <a:rPr kumimoji="1" lang="ja-JP" altLang="en-US" sz="1100"/>
            <a:t>便最大</a:t>
          </a:r>
          <a:r>
            <a:rPr kumimoji="1" lang="en-US" altLang="ja-JP" sz="1100"/>
            <a:t>80</a:t>
          </a:r>
          <a:r>
            <a:rPr kumimoji="1" lang="ja-JP" altLang="en-US" sz="1100"/>
            <a:t>人まで対応可能です。</a:t>
          </a:r>
        </a:p>
        <a:p>
          <a:endParaRPr kumimoji="1" lang="ja-JP" altLang="en-US" sz="1100"/>
        </a:p>
        <a:p>
          <a:r>
            <a:rPr kumimoji="1" lang="ja-JP" altLang="en-US" sz="1100"/>
            <a:t>○</a:t>
          </a:r>
          <a:r>
            <a:rPr kumimoji="1" lang="en-US" altLang="ja-JP" sz="1100"/>
            <a:t>1</a:t>
          </a:r>
          <a:r>
            <a:rPr kumimoji="1" lang="ja-JP" altLang="en-US" sz="1100"/>
            <a:t>便、</a:t>
          </a:r>
          <a:r>
            <a:rPr kumimoji="1" lang="en-US" altLang="ja-JP" sz="1100"/>
            <a:t>2</a:t>
          </a:r>
          <a:r>
            <a:rPr kumimoji="1" lang="ja-JP" altLang="en-US" sz="1100"/>
            <a:t>便、</a:t>
          </a:r>
          <a:r>
            <a:rPr kumimoji="1" lang="en-US" altLang="ja-JP" sz="1100"/>
            <a:t>3</a:t>
          </a:r>
          <a:r>
            <a:rPr kumimoji="1" lang="ja-JP" altLang="en-US" sz="1100"/>
            <a:t>便の最大</a:t>
          </a:r>
          <a:r>
            <a:rPr kumimoji="1" lang="en-US" altLang="ja-JP" sz="1100"/>
            <a:t>240</a:t>
          </a:r>
          <a:r>
            <a:rPr kumimoji="1" lang="ja-JP" altLang="en-US" sz="1100"/>
            <a:t>名まで実施可能です。</a:t>
          </a:r>
        </a:p>
        <a:p>
          <a:r>
            <a:rPr kumimoji="1" lang="en-US" altLang="ja-JP" sz="1100"/>
            <a:t>2</a:t>
          </a:r>
          <a:r>
            <a:rPr kumimoji="1" lang="ja-JP" altLang="en-US" sz="1100"/>
            <a:t>便以上で実施する場合は、内容としてバス送迎の時間差を利用して、カヌーにおける説明のタイミングを変えています。なお、カヌー活動及び乗艇時間はどの便も同じです。</a:t>
          </a:r>
        </a:p>
      </xdr:txBody>
    </xdr:sp>
    <xdr:clientData/>
  </xdr:twoCellAnchor>
  <xdr:twoCellAnchor>
    <xdr:from>
      <xdr:col>9</xdr:col>
      <xdr:colOff>85725</xdr:colOff>
      <xdr:row>47</xdr:row>
      <xdr:rowOff>85725</xdr:rowOff>
    </xdr:from>
    <xdr:to>
      <xdr:col>9</xdr:col>
      <xdr:colOff>1047556</xdr:colOff>
      <xdr:row>48</xdr:row>
      <xdr:rowOff>222185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34525" y="85725"/>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endParaRPr kumimoji="1" lang="ja-JP" altLang="en-US" sz="20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12051</xdr:colOff>
      <xdr:row>0</xdr:row>
      <xdr:rowOff>368366</xdr:rowOff>
    </xdr:from>
    <xdr:to>
      <xdr:col>14</xdr:col>
      <xdr:colOff>288082</xdr:colOff>
      <xdr:row>2</xdr:row>
      <xdr:rowOff>47626</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727301" y="368366"/>
          <a:ext cx="961831" cy="441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2.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hyperlink" Target="mailto:tokigamori@oonet.zippy"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5.vml"/><Relationship Id="rId7" Type="http://schemas.openxmlformats.org/officeDocument/2006/relationships/ctrlProp" Target="../ctrlProps/ctrlProp7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7" Type="http://schemas.openxmlformats.org/officeDocument/2006/relationships/ctrlProp" Target="../ctrlProps/ctrlProp77.xml"/><Relationship Id="rId2" Type="http://schemas.openxmlformats.org/officeDocument/2006/relationships/drawing" Target="../drawings/drawing6.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4" Type="http://schemas.openxmlformats.org/officeDocument/2006/relationships/ctrlProp" Target="../ctrlProps/ctrlProp114.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8" Type="http://schemas.openxmlformats.org/officeDocument/2006/relationships/ctrlProp" Target="../ctrlProps/ctrlProp78.xml"/><Relationship Id="rId51" Type="http://schemas.openxmlformats.org/officeDocument/2006/relationships/ctrlProp" Target="../ctrlProps/ctrlProp121.xml"/><Relationship Id="rId3" Type="http://schemas.openxmlformats.org/officeDocument/2006/relationships/vmlDrawing" Target="../drawings/vmlDrawing6.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20" Type="http://schemas.openxmlformats.org/officeDocument/2006/relationships/ctrlProp" Target="../ctrlProps/ctrlProp90.xml"/><Relationship Id="rId41"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7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2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33B1-4CE5-4890-BCD1-00001710498F}">
  <sheetPr codeName="Sheet1">
    <tabColor rgb="FFFF0000"/>
    <pageSetUpPr fitToPage="1"/>
  </sheetPr>
  <dimension ref="A1:G13"/>
  <sheetViews>
    <sheetView tabSelected="1" view="pageBreakPreview" zoomScaleNormal="100" zoomScaleSheetLayoutView="100" workbookViewId="0">
      <selection activeCell="G3" sqref="G3"/>
    </sheetView>
  </sheetViews>
  <sheetFormatPr defaultRowHeight="42" customHeight="1"/>
  <cols>
    <col min="1" max="1" width="13.25" customWidth="1"/>
    <col min="2" max="4" width="11" customWidth="1"/>
    <col min="5" max="5" width="9" style="372"/>
    <col min="6" max="6" width="42.25" customWidth="1"/>
    <col min="7" max="7" width="9.125" customWidth="1"/>
  </cols>
  <sheetData>
    <row r="1" spans="1:7" ht="42" customHeight="1">
      <c r="A1" s="917" t="s">
        <v>383</v>
      </c>
      <c r="B1" s="917"/>
      <c r="C1" s="917"/>
      <c r="D1" s="917"/>
      <c r="E1" s="917"/>
      <c r="F1" s="917"/>
      <c r="G1" s="917"/>
    </row>
    <row r="2" spans="1:7" ht="42" customHeight="1">
      <c r="A2" s="754" t="s">
        <v>384</v>
      </c>
      <c r="B2" s="915" t="s">
        <v>398</v>
      </c>
      <c r="C2" s="915"/>
      <c r="D2" s="915"/>
      <c r="E2" s="754" t="s">
        <v>427</v>
      </c>
      <c r="F2" s="657" t="s">
        <v>399</v>
      </c>
      <c r="G2" s="657" t="s">
        <v>664</v>
      </c>
    </row>
    <row r="3" spans="1:7" ht="42" customHeight="1">
      <c r="A3" s="922" t="s">
        <v>387</v>
      </c>
      <c r="B3" s="916" t="s">
        <v>385</v>
      </c>
      <c r="C3" s="916"/>
      <c r="D3" s="916"/>
      <c r="E3" s="374" t="s">
        <v>428</v>
      </c>
      <c r="F3" s="755" t="s">
        <v>400</v>
      </c>
      <c r="G3" s="182"/>
    </row>
    <row r="4" spans="1:7" ht="42" customHeight="1">
      <c r="A4" s="922"/>
      <c r="B4" s="916" t="s">
        <v>386</v>
      </c>
      <c r="C4" s="916"/>
      <c r="D4" s="916"/>
      <c r="E4" s="374" t="s">
        <v>428</v>
      </c>
      <c r="F4" s="755" t="s">
        <v>401</v>
      </c>
      <c r="G4" s="182"/>
    </row>
    <row r="5" spans="1:7" ht="42" customHeight="1">
      <c r="A5" s="373" t="s">
        <v>421</v>
      </c>
      <c r="B5" s="923" t="s">
        <v>422</v>
      </c>
      <c r="C5" s="923"/>
      <c r="D5" s="923"/>
      <c r="E5" s="375"/>
      <c r="F5" s="755" t="s">
        <v>583</v>
      </c>
      <c r="G5" s="182"/>
    </row>
    <row r="6" spans="1:7" ht="42" customHeight="1">
      <c r="A6" s="919" t="s">
        <v>388</v>
      </c>
      <c r="B6" s="920" t="s">
        <v>423</v>
      </c>
      <c r="C6" s="920"/>
      <c r="D6" s="920"/>
      <c r="E6" s="376" t="s">
        <v>428</v>
      </c>
      <c r="F6" s="755" t="s">
        <v>623</v>
      </c>
      <c r="G6" s="182"/>
    </row>
    <row r="7" spans="1:7" ht="42" customHeight="1">
      <c r="A7" s="919"/>
      <c r="B7" s="921" t="s">
        <v>596</v>
      </c>
      <c r="C7" s="921"/>
      <c r="D7" s="921"/>
      <c r="E7" s="376" t="s">
        <v>428</v>
      </c>
      <c r="F7" s="755" t="s">
        <v>624</v>
      </c>
      <c r="G7" s="182"/>
    </row>
    <row r="8" spans="1:7" ht="42" customHeight="1">
      <c r="A8" s="919"/>
      <c r="B8" s="920" t="s">
        <v>565</v>
      </c>
      <c r="C8" s="920"/>
      <c r="D8" s="920"/>
      <c r="E8" s="376" t="s">
        <v>428</v>
      </c>
      <c r="F8" s="755" t="s">
        <v>595</v>
      </c>
      <c r="G8" s="182"/>
    </row>
    <row r="9" spans="1:7" ht="42" customHeight="1">
      <c r="A9" s="919"/>
      <c r="B9" s="920" t="s">
        <v>424</v>
      </c>
      <c r="C9" s="920"/>
      <c r="D9" s="920"/>
      <c r="E9" s="376" t="s">
        <v>428</v>
      </c>
      <c r="F9" s="755" t="s">
        <v>402</v>
      </c>
      <c r="G9" s="182"/>
    </row>
    <row r="10" spans="1:7" ht="42" customHeight="1">
      <c r="A10" s="919"/>
      <c r="B10" s="920" t="s">
        <v>425</v>
      </c>
      <c r="C10" s="920"/>
      <c r="D10" s="920"/>
      <c r="E10" s="376" t="s">
        <v>428</v>
      </c>
      <c r="F10" s="755" t="s">
        <v>582</v>
      </c>
      <c r="G10" s="182"/>
    </row>
    <row r="11" spans="1:7" ht="42" customHeight="1">
      <c r="A11" s="919"/>
      <c r="B11" s="920" t="s">
        <v>426</v>
      </c>
      <c r="C11" s="920"/>
      <c r="D11" s="920"/>
      <c r="E11" s="376"/>
      <c r="F11" s="755" t="s">
        <v>581</v>
      </c>
      <c r="G11" s="182"/>
    </row>
    <row r="12" spans="1:7" ht="42" customHeight="1">
      <c r="A12" s="919"/>
      <c r="B12" s="3131" t="s">
        <v>739</v>
      </c>
      <c r="C12" s="3131"/>
      <c r="D12" s="3131"/>
      <c r="E12" s="376"/>
      <c r="F12" s="755" t="s">
        <v>740</v>
      </c>
      <c r="G12" s="182"/>
    </row>
    <row r="13" spans="1:7" ht="42" customHeight="1">
      <c r="A13" s="919"/>
      <c r="B13" s="918" t="s">
        <v>621</v>
      </c>
      <c r="C13" s="918"/>
      <c r="D13" s="918"/>
      <c r="E13" s="597"/>
      <c r="F13" s="755" t="s">
        <v>622</v>
      </c>
      <c r="G13" s="756"/>
    </row>
  </sheetData>
  <mergeCells count="15">
    <mergeCell ref="B2:D2"/>
    <mergeCell ref="B3:D3"/>
    <mergeCell ref="B4:D4"/>
    <mergeCell ref="A1:G1"/>
    <mergeCell ref="B13:D13"/>
    <mergeCell ref="A6:A13"/>
    <mergeCell ref="B11:D11"/>
    <mergeCell ref="B12:D12"/>
    <mergeCell ref="A3:A4"/>
    <mergeCell ref="B5:D5"/>
    <mergeCell ref="B6:D6"/>
    <mergeCell ref="B7:D7"/>
    <mergeCell ref="B8:D8"/>
    <mergeCell ref="B9:D9"/>
    <mergeCell ref="B10:D10"/>
  </mergeCells>
  <phoneticPr fontId="2"/>
  <hyperlinks>
    <hyperlink ref="B3:D3" location="①利用申込書!Print_Area" display="①利用申込書" xr:uid="{AF920143-FC27-41D7-8663-953ACB1897E9}"/>
    <hyperlink ref="B4:D4" location="②活動日程表!Print_Area" display="②活動日程表" xr:uid="{6381BFDF-6BB8-4F55-9BE2-04F18021242F}"/>
    <hyperlink ref="B6:D6" location="④利用団体票!Print_Area" display="④利用団体票" xr:uid="{0E08B1AC-AC61-4715-8ED2-5A863421B81D}"/>
    <hyperlink ref="B7:D7" location="'⑤請求情報内訳 '!Print_Area" display="⑤請求情報内訳" xr:uid="{ABDF374B-1958-4785-B4D0-D00641729CB3}"/>
    <hyperlink ref="B8:D8" location="⑥研修施設・夜間照明使用票!Print_Area" display="⑥研修施設・夜間照明使用票" xr:uid="{28E0F60B-1F3F-49AC-9872-017E6AD810AD}"/>
    <hyperlink ref="B9:D9" location="⑦利用者一覧表!A1" display="⑦利用者一覧表" xr:uid="{34D81DDF-089D-42CF-9C1A-032E4E4BA1BA}"/>
    <hyperlink ref="B10:D10" location="⑧健康状態届!Print_Area" display="⑧健康状態届" xr:uid="{150A6FDD-96A2-44FD-B22E-DB5794C2F2CB}"/>
    <hyperlink ref="B11:D11" location="⑨カヌー名簿!Print_Area" display="⑨カヌー名簿" xr:uid="{9CFF18BA-15C1-4EF7-8D07-5425A6B9668D}"/>
    <hyperlink ref="B5:D5" location="③免除申請書!Print_Area" display="③免除申請書" xr:uid="{1E72D01D-9C12-4644-8CBF-8A7412F692D0}"/>
    <hyperlink ref="B12:D12" location="⑩承諾書!Print_Area" display="⑩承諾書" xr:uid="{D70905C7-CB25-44A0-A763-5540B4053FE5}"/>
  </hyperlinks>
  <pageMargins left="0.70866141732283472" right="0.70866141732283472" top="0.74803149606299213" bottom="0.74803149606299213" header="0.31496062992125984" footer="0.31496062992125984"/>
  <pageSetup paperSize="9" scale="83" orientation="portrait" cellComments="asDisplayed" r:id="rId1"/>
  <headerFooter>
    <oddFooter>&amp;L2025年4月版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247650</xdr:colOff>
                    <xdr:row>2</xdr:row>
                    <xdr:rowOff>114300</xdr:rowOff>
                  </from>
                  <to>
                    <xdr:col>6</xdr:col>
                    <xdr:colOff>504825</xdr:colOff>
                    <xdr:row>2</xdr:row>
                    <xdr:rowOff>428625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247650</xdr:colOff>
                    <xdr:row>3</xdr:row>
                    <xdr:rowOff>123825</xdr:rowOff>
                  </from>
                  <to>
                    <xdr:col>6</xdr:col>
                    <xdr:colOff>533400</xdr:colOff>
                    <xdr:row>3</xdr:row>
                    <xdr:rowOff>438150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247650</xdr:colOff>
                    <xdr:row>4</xdr:row>
                    <xdr:rowOff>76200</xdr:rowOff>
                  </from>
                  <to>
                    <xdr:col>6</xdr:col>
                    <xdr:colOff>533400</xdr:colOff>
                    <xdr:row>4</xdr:row>
                    <xdr:rowOff>476250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247650</xdr:colOff>
                    <xdr:row>5</xdr:row>
                    <xdr:rowOff>133350</xdr:rowOff>
                  </from>
                  <to>
                    <xdr:col>6</xdr:col>
                    <xdr:colOff>485775</xdr:colOff>
                    <xdr:row>5</xdr:row>
                    <xdr:rowOff>419100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247650</xdr:colOff>
                    <xdr:row>6</xdr:row>
                    <xdr:rowOff>161925</xdr:rowOff>
                  </from>
                  <to>
                    <xdr:col>6</xdr:col>
                    <xdr:colOff>514350</xdr:colOff>
                    <xdr:row>6</xdr:row>
                    <xdr:rowOff>390525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247650</xdr:colOff>
                    <xdr:row>7</xdr:row>
                    <xdr:rowOff>161925</xdr:rowOff>
                  </from>
                  <to>
                    <xdr:col>6</xdr:col>
                    <xdr:colOff>533400</xdr:colOff>
                    <xdr:row>7</xdr:row>
                    <xdr:rowOff>390525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247650</xdr:colOff>
                    <xdr:row>8</xdr:row>
                    <xdr:rowOff>152400</xdr:rowOff>
                  </from>
                  <to>
                    <xdr:col>6</xdr:col>
                    <xdr:colOff>457200</xdr:colOff>
                    <xdr:row>8</xdr:row>
                    <xdr:rowOff>390525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6</xdr:col>
                    <xdr:colOff>247650</xdr:colOff>
                    <xdr:row>9</xdr:row>
                    <xdr:rowOff>123825</xdr:rowOff>
                  </from>
                  <to>
                    <xdr:col>6</xdr:col>
                    <xdr:colOff>457200</xdr:colOff>
                    <xdr:row>9</xdr:row>
                    <xdr:rowOff>428625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257175</xdr:colOff>
                    <xdr:row>10</xdr:row>
                    <xdr:rowOff>133350</xdr:rowOff>
                  </from>
                  <to>
                    <xdr:col>6</xdr:col>
                    <xdr:colOff>571500</xdr:colOff>
                    <xdr:row>10</xdr:row>
                    <xdr:rowOff>409575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247650</xdr:colOff>
                    <xdr:row>11</xdr:row>
                    <xdr:rowOff>114300</xdr:rowOff>
                  </from>
                  <to>
                    <xdr:col>6</xdr:col>
                    <xdr:colOff>514350</xdr:colOff>
                    <xdr:row>11</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546E-711D-4109-9004-4DC4999BEF8D}">
  <sheetPr codeName="Sheet2">
    <tabColor rgb="FFFFFF00"/>
    <pageSetUpPr fitToPage="1"/>
  </sheetPr>
  <dimension ref="A1:BT58"/>
  <sheetViews>
    <sheetView view="pageBreakPreview" zoomScaleNormal="100" zoomScaleSheetLayoutView="100" zoomScalePageLayoutView="85" workbookViewId="0">
      <selection activeCell="D4" sqref="D4:R4"/>
    </sheetView>
  </sheetViews>
  <sheetFormatPr defaultColWidth="9" defaultRowHeight="13.5"/>
  <cols>
    <col min="1" max="18" width="2.875" style="2" customWidth="1"/>
    <col min="19" max="20" width="4.125" style="2" bestFit="1" customWidth="1"/>
    <col min="21" max="24" width="3.375" style="2" customWidth="1"/>
    <col min="25" max="26" width="2.875" style="2" customWidth="1"/>
    <col min="27" max="27" width="4.125" style="2" bestFit="1" customWidth="1"/>
    <col min="28" max="28" width="2.875" style="2" customWidth="1"/>
    <col min="29" max="33" width="3.375" style="2" customWidth="1"/>
    <col min="34" max="34" width="9" style="2"/>
    <col min="35" max="35" width="2.875" style="2" customWidth="1"/>
    <col min="36" max="36" width="3.375" style="2" bestFit="1" customWidth="1"/>
    <col min="37" max="52" width="2.875" style="2" customWidth="1"/>
    <col min="53" max="54" width="4.125" style="2" bestFit="1" customWidth="1"/>
    <col min="55" max="58" width="3.375" style="2" customWidth="1"/>
    <col min="59" max="60" width="2.875" style="2" customWidth="1"/>
    <col min="61" max="61" width="4.125" style="2" bestFit="1" customWidth="1"/>
    <col min="62" max="62" width="2.875" style="2" customWidth="1"/>
    <col min="63" max="67" width="3.375" style="2" customWidth="1"/>
    <col min="68" max="70" width="9" style="2"/>
    <col min="71" max="71" width="10.5" style="2" bestFit="1" customWidth="1"/>
    <col min="72" max="16384" width="9" style="2"/>
  </cols>
  <sheetData>
    <row r="1" spans="1:72" ht="21.75" thickTop="1">
      <c r="A1" s="1238" t="s">
        <v>568</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I1" s="927" t="s">
        <v>86</v>
      </c>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9"/>
    </row>
    <row r="2" spans="1:72" s="7" customFormat="1" ht="20.25" customHeight="1" thickBot="1">
      <c r="A2" s="1088" t="s">
        <v>33</v>
      </c>
      <c r="B2" s="1088"/>
      <c r="C2" s="1088"/>
      <c r="D2" s="1088"/>
      <c r="E2" s="1088"/>
      <c r="F2" s="1088"/>
      <c r="G2" s="1088"/>
      <c r="H2" s="1088"/>
      <c r="I2" s="1088"/>
      <c r="J2" s="23"/>
      <c r="K2" s="23"/>
      <c r="L2" s="23"/>
      <c r="M2" s="23"/>
      <c r="N2" s="23"/>
      <c r="O2" s="23"/>
      <c r="P2" s="23"/>
      <c r="Q2" s="23"/>
      <c r="R2" s="1089"/>
      <c r="S2" s="1089"/>
      <c r="T2" s="1089"/>
      <c r="U2" s="174"/>
      <c r="V2" s="3129"/>
      <c r="W2" s="1241" t="s">
        <v>167</v>
      </c>
      <c r="X2" s="1241"/>
      <c r="Y2" s="1241"/>
      <c r="Z2" s="3128"/>
      <c r="AA2" s="3128"/>
      <c r="AB2" s="3125" t="s">
        <v>736</v>
      </c>
      <c r="AC2" s="3125"/>
      <c r="AD2" s="3125" t="s">
        <v>737</v>
      </c>
      <c r="AE2" s="3125"/>
      <c r="AF2" s="3125" t="s">
        <v>738</v>
      </c>
      <c r="AG2" s="3125"/>
      <c r="AI2" s="1087" t="s">
        <v>33</v>
      </c>
      <c r="AJ2" s="1088"/>
      <c r="AK2" s="1088"/>
      <c r="AL2" s="1088"/>
      <c r="AM2" s="1088"/>
      <c r="AN2" s="1088"/>
      <c r="AO2" s="1088"/>
      <c r="AP2" s="1088"/>
      <c r="AQ2" s="1088"/>
      <c r="AR2" s="622"/>
      <c r="AS2" s="622"/>
      <c r="AT2" s="622"/>
      <c r="AU2" s="622"/>
      <c r="AV2" s="622"/>
      <c r="AW2" s="622"/>
      <c r="AX2" s="622"/>
      <c r="AY2" s="622"/>
      <c r="AZ2" s="1089"/>
      <c r="BA2" s="1089"/>
      <c r="BB2" s="1089"/>
      <c r="BC2" s="881"/>
      <c r="BD2" s="3129"/>
      <c r="BE2" s="1241" t="s">
        <v>167</v>
      </c>
      <c r="BF2" s="1241"/>
      <c r="BG2" s="1241"/>
      <c r="BH2" s="1129">
        <v>2025</v>
      </c>
      <c r="BI2" s="1129"/>
      <c r="BJ2" s="3130" t="s">
        <v>736</v>
      </c>
      <c r="BK2" s="3126">
        <v>5</v>
      </c>
      <c r="BL2" s="3130" t="s">
        <v>737</v>
      </c>
      <c r="BM2" s="3126">
        <v>20</v>
      </c>
      <c r="BN2" s="3130" t="s">
        <v>738</v>
      </c>
      <c r="BO2" s="3127"/>
    </row>
    <row r="3" spans="1:72" s="7" customFormat="1" ht="13.5" customHeight="1">
      <c r="A3" s="1211" t="s">
        <v>32</v>
      </c>
      <c r="B3" s="1091"/>
      <c r="C3" s="1092"/>
      <c r="D3" s="1242"/>
      <c r="E3" s="1243"/>
      <c r="F3" s="1243"/>
      <c r="G3" s="1243"/>
      <c r="H3" s="1243"/>
      <c r="I3" s="1243"/>
      <c r="J3" s="1243"/>
      <c r="K3" s="1243"/>
      <c r="L3" s="1243"/>
      <c r="M3" s="1243"/>
      <c r="N3" s="1243"/>
      <c r="O3" s="1243"/>
      <c r="P3" s="1243"/>
      <c r="Q3" s="1243"/>
      <c r="R3" s="1244"/>
      <c r="S3" s="1133" t="s">
        <v>31</v>
      </c>
      <c r="T3" s="1134"/>
      <c r="U3" s="1134"/>
      <c r="V3" s="1134"/>
      <c r="W3" s="1134"/>
      <c r="X3" s="1134"/>
      <c r="Y3" s="1134"/>
      <c r="Z3" s="1134"/>
      <c r="AA3" s="1134"/>
      <c r="AB3" s="1134"/>
      <c r="AC3" s="1134"/>
      <c r="AD3" s="1134"/>
      <c r="AE3" s="1134"/>
      <c r="AF3" s="1134"/>
      <c r="AG3" s="1245"/>
      <c r="AI3" s="1090" t="s">
        <v>32</v>
      </c>
      <c r="AJ3" s="1091"/>
      <c r="AK3" s="1092"/>
      <c r="AL3" s="1130" t="s">
        <v>734</v>
      </c>
      <c r="AM3" s="1131"/>
      <c r="AN3" s="1131"/>
      <c r="AO3" s="1131"/>
      <c r="AP3" s="1131"/>
      <c r="AQ3" s="1131"/>
      <c r="AR3" s="1131"/>
      <c r="AS3" s="1131"/>
      <c r="AT3" s="1131"/>
      <c r="AU3" s="1131"/>
      <c r="AV3" s="1131"/>
      <c r="AW3" s="1131"/>
      <c r="AX3" s="1131"/>
      <c r="AY3" s="1131"/>
      <c r="AZ3" s="1132"/>
      <c r="BA3" s="1133" t="s">
        <v>31</v>
      </c>
      <c r="BB3" s="1134"/>
      <c r="BC3" s="1134"/>
      <c r="BD3" s="1134"/>
      <c r="BE3" s="1134"/>
      <c r="BF3" s="1134"/>
      <c r="BG3" s="1134"/>
      <c r="BH3" s="1134"/>
      <c r="BI3" s="1134"/>
      <c r="BJ3" s="1134"/>
      <c r="BK3" s="1134"/>
      <c r="BL3" s="1134"/>
      <c r="BM3" s="1134"/>
      <c r="BN3" s="1134"/>
      <c r="BO3" s="1135"/>
    </row>
    <row r="4" spans="1:72" s="7" customFormat="1" ht="28.5" customHeight="1" thickBot="1">
      <c r="A4" s="1192" t="s">
        <v>30</v>
      </c>
      <c r="B4" s="1048"/>
      <c r="C4" s="1049"/>
      <c r="D4" s="1249"/>
      <c r="E4" s="1250"/>
      <c r="F4" s="1250"/>
      <c r="G4" s="1250"/>
      <c r="H4" s="1250"/>
      <c r="I4" s="1250"/>
      <c r="J4" s="1250"/>
      <c r="K4" s="1250"/>
      <c r="L4" s="1250"/>
      <c r="M4" s="1250"/>
      <c r="N4" s="1250"/>
      <c r="O4" s="1250"/>
      <c r="P4" s="1250"/>
      <c r="Q4" s="1250"/>
      <c r="R4" s="1251"/>
      <c r="S4" s="1282"/>
      <c r="T4" s="1283"/>
      <c r="U4" s="21" t="s">
        <v>28</v>
      </c>
      <c r="V4" s="20"/>
      <c r="W4" s="21" t="s">
        <v>27</v>
      </c>
      <c r="X4" s="20"/>
      <c r="Y4" s="21" t="s">
        <v>26</v>
      </c>
      <c r="Z4" s="22" t="s">
        <v>29</v>
      </c>
      <c r="AA4" s="1283"/>
      <c r="AB4" s="1283"/>
      <c r="AC4" s="21" t="s">
        <v>28</v>
      </c>
      <c r="AD4" s="20"/>
      <c r="AE4" s="21" t="s">
        <v>27</v>
      </c>
      <c r="AF4" s="20"/>
      <c r="AG4" s="19" t="s">
        <v>26</v>
      </c>
      <c r="AI4" s="1047" t="s">
        <v>30</v>
      </c>
      <c r="AJ4" s="1048"/>
      <c r="AK4" s="1049"/>
      <c r="AL4" s="1136" t="s">
        <v>716</v>
      </c>
      <c r="AM4" s="1137"/>
      <c r="AN4" s="1137"/>
      <c r="AO4" s="1137"/>
      <c r="AP4" s="1137"/>
      <c r="AQ4" s="1137"/>
      <c r="AR4" s="1137"/>
      <c r="AS4" s="1137"/>
      <c r="AT4" s="1137"/>
      <c r="AU4" s="1137"/>
      <c r="AV4" s="1137"/>
      <c r="AW4" s="1137"/>
      <c r="AX4" s="1137"/>
      <c r="AY4" s="1137"/>
      <c r="AZ4" s="1138"/>
      <c r="BA4" s="1280">
        <v>2025</v>
      </c>
      <c r="BB4" s="1281"/>
      <c r="BC4" s="21" t="s">
        <v>28</v>
      </c>
      <c r="BD4" s="620">
        <v>7</v>
      </c>
      <c r="BE4" s="21" t="s">
        <v>27</v>
      </c>
      <c r="BF4" s="620">
        <v>31</v>
      </c>
      <c r="BG4" s="21" t="s">
        <v>26</v>
      </c>
      <c r="BH4" s="21" t="s">
        <v>29</v>
      </c>
      <c r="BI4" s="1281">
        <v>2025</v>
      </c>
      <c r="BJ4" s="1281"/>
      <c r="BK4" s="21" t="s">
        <v>28</v>
      </c>
      <c r="BL4" s="620">
        <v>8</v>
      </c>
      <c r="BM4" s="21" t="s">
        <v>27</v>
      </c>
      <c r="BN4" s="620">
        <v>2</v>
      </c>
      <c r="BO4" s="623" t="s">
        <v>26</v>
      </c>
      <c r="BS4" s="726" t="str">
        <f>IFERROR(DATE(S4,V4,X4),"")</f>
        <v/>
      </c>
      <c r="BT4" s="7" t="str">
        <f>TEXT(BS4,"aaa")</f>
        <v/>
      </c>
    </row>
    <row r="5" spans="1:72" s="7" customFormat="1" ht="14.25" thickBot="1">
      <c r="A5" s="175" t="s">
        <v>25</v>
      </c>
      <c r="B5" s="18"/>
      <c r="C5" s="18"/>
      <c r="D5" s="14"/>
      <c r="E5" s="14"/>
      <c r="F5" s="14"/>
      <c r="G5" s="14"/>
      <c r="H5" s="14"/>
      <c r="I5" s="14"/>
      <c r="J5" s="14"/>
      <c r="K5" s="14"/>
      <c r="L5" s="14"/>
      <c r="M5" s="14"/>
      <c r="N5" s="14"/>
      <c r="O5" s="14"/>
      <c r="P5" s="14"/>
      <c r="Q5" s="14"/>
      <c r="R5" s="14"/>
      <c r="S5" s="14"/>
      <c r="T5" s="14"/>
      <c r="U5" s="14"/>
      <c r="V5" s="14"/>
      <c r="W5" s="18"/>
      <c r="X5" s="17"/>
      <c r="Y5" s="17"/>
      <c r="Z5" s="17"/>
      <c r="AA5" s="17"/>
      <c r="AB5" s="17"/>
      <c r="AC5" s="17"/>
      <c r="AD5" s="17"/>
      <c r="AE5" s="17"/>
      <c r="AF5" s="17"/>
      <c r="AG5" s="176"/>
      <c r="AI5" s="624" t="s">
        <v>25</v>
      </c>
      <c r="AJ5" s="18"/>
      <c r="AK5" s="18"/>
      <c r="AL5" s="14"/>
      <c r="AM5" s="14"/>
      <c r="AN5" s="14"/>
      <c r="AO5" s="14"/>
      <c r="AP5" s="14"/>
      <c r="AQ5" s="14"/>
      <c r="AR5" s="14"/>
      <c r="AS5" s="14"/>
      <c r="AT5" s="14"/>
      <c r="AU5" s="14"/>
      <c r="AV5" s="14"/>
      <c r="AW5" s="14"/>
      <c r="AX5" s="14"/>
      <c r="AY5" s="14"/>
      <c r="AZ5" s="14"/>
      <c r="BA5" s="14"/>
      <c r="BB5" s="14"/>
      <c r="BC5" s="14"/>
      <c r="BD5" s="14"/>
      <c r="BE5" s="18"/>
      <c r="BF5" s="17"/>
      <c r="BG5" s="17"/>
      <c r="BH5" s="17"/>
      <c r="BI5" s="17"/>
      <c r="BJ5" s="17"/>
      <c r="BK5" s="17"/>
      <c r="BL5" s="17"/>
      <c r="BM5" s="17"/>
      <c r="BN5" s="17"/>
      <c r="BO5" s="625"/>
      <c r="BS5" s="726" t="str">
        <f>IFERROR(DATE(S4,AD4,AF4),"")</f>
        <v/>
      </c>
      <c r="BT5" s="7" t="str">
        <f>TEXT(BS5,"aaa")</f>
        <v/>
      </c>
    </row>
    <row r="6" spans="1:72" s="7" customFormat="1" ht="13.5" customHeight="1">
      <c r="A6" s="1252" t="s">
        <v>32</v>
      </c>
      <c r="B6" s="1140"/>
      <c r="C6" s="1141"/>
      <c r="D6" s="1212"/>
      <c r="E6" s="1253"/>
      <c r="F6" s="1253"/>
      <c r="G6" s="1253"/>
      <c r="H6" s="1253"/>
      <c r="I6" s="1253"/>
      <c r="J6" s="1253"/>
      <c r="K6" s="1253"/>
      <c r="L6" s="1253"/>
      <c r="M6" s="1253"/>
      <c r="N6" s="1253"/>
      <c r="O6" s="1253"/>
      <c r="P6" s="1253"/>
      <c r="Q6" s="1253"/>
      <c r="R6" s="1253"/>
      <c r="S6" s="1253"/>
      <c r="T6" s="1254"/>
      <c r="U6" s="1142" t="s">
        <v>24</v>
      </c>
      <c r="V6" s="1143"/>
      <c r="W6" s="1143"/>
      <c r="X6" s="1144"/>
      <c r="Y6" s="1215"/>
      <c r="Z6" s="1216"/>
      <c r="AA6" s="1216"/>
      <c r="AB6" s="1216"/>
      <c r="AC6" s="1216"/>
      <c r="AD6" s="1216"/>
      <c r="AE6" s="1216"/>
      <c r="AF6" s="1216"/>
      <c r="AG6" s="1217"/>
      <c r="AI6" s="1139" t="s">
        <v>32</v>
      </c>
      <c r="AJ6" s="1140"/>
      <c r="AK6" s="1141"/>
      <c r="AL6" s="1093" t="s">
        <v>628</v>
      </c>
      <c r="AM6" s="1094"/>
      <c r="AN6" s="1094"/>
      <c r="AO6" s="1094"/>
      <c r="AP6" s="1094"/>
      <c r="AQ6" s="1094"/>
      <c r="AR6" s="1094"/>
      <c r="AS6" s="1094"/>
      <c r="AT6" s="1094"/>
      <c r="AU6" s="1094"/>
      <c r="AV6" s="1094"/>
      <c r="AW6" s="1094"/>
      <c r="AX6" s="1094"/>
      <c r="AY6" s="1094"/>
      <c r="AZ6" s="1094"/>
      <c r="BA6" s="1094"/>
      <c r="BB6" s="1095"/>
      <c r="BC6" s="1142" t="s">
        <v>24</v>
      </c>
      <c r="BD6" s="1143"/>
      <c r="BE6" s="1143"/>
      <c r="BF6" s="1144"/>
      <c r="BG6" s="1145" t="s">
        <v>629</v>
      </c>
      <c r="BH6" s="1146"/>
      <c r="BI6" s="1146"/>
      <c r="BJ6" s="1146"/>
      <c r="BK6" s="1146"/>
      <c r="BL6" s="1146"/>
      <c r="BM6" s="1146"/>
      <c r="BN6" s="1146"/>
      <c r="BO6" s="1147"/>
    </row>
    <row r="7" spans="1:72" s="7" customFormat="1" ht="7.5" customHeight="1">
      <c r="A7" s="1221" t="s">
        <v>21</v>
      </c>
      <c r="B7" s="1106"/>
      <c r="C7" s="1107"/>
      <c r="D7" s="1255"/>
      <c r="E7" s="1256"/>
      <c r="F7" s="1256"/>
      <c r="G7" s="1256"/>
      <c r="H7" s="1256"/>
      <c r="I7" s="1256"/>
      <c r="J7" s="1256"/>
      <c r="K7" s="1256"/>
      <c r="L7" s="1256"/>
      <c r="M7" s="1256"/>
      <c r="N7" s="1256"/>
      <c r="O7" s="1256"/>
      <c r="P7" s="1256"/>
      <c r="Q7" s="1256"/>
      <c r="R7" s="1256"/>
      <c r="S7" s="1256"/>
      <c r="T7" s="1257"/>
      <c r="U7" s="1108"/>
      <c r="V7" s="1109"/>
      <c r="W7" s="1109"/>
      <c r="X7" s="1110"/>
      <c r="Y7" s="1218"/>
      <c r="Z7" s="1219"/>
      <c r="AA7" s="1219"/>
      <c r="AB7" s="1219"/>
      <c r="AC7" s="1219"/>
      <c r="AD7" s="1219"/>
      <c r="AE7" s="1219"/>
      <c r="AF7" s="1219"/>
      <c r="AG7" s="1220"/>
      <c r="AI7" s="1105" t="s">
        <v>21</v>
      </c>
      <c r="AJ7" s="1106"/>
      <c r="AK7" s="1107"/>
      <c r="AL7" s="1151" t="s">
        <v>627</v>
      </c>
      <c r="AM7" s="1152"/>
      <c r="AN7" s="1152"/>
      <c r="AO7" s="1152"/>
      <c r="AP7" s="1152"/>
      <c r="AQ7" s="1152"/>
      <c r="AR7" s="1152"/>
      <c r="AS7" s="1152"/>
      <c r="AT7" s="1152"/>
      <c r="AU7" s="1152"/>
      <c r="AV7" s="1152"/>
      <c r="AW7" s="1152"/>
      <c r="AX7" s="1152"/>
      <c r="AY7" s="1152"/>
      <c r="AZ7" s="1152"/>
      <c r="BA7" s="1152"/>
      <c r="BB7" s="1153"/>
      <c r="BC7" s="1108"/>
      <c r="BD7" s="1109"/>
      <c r="BE7" s="1109"/>
      <c r="BF7" s="1110"/>
      <c r="BG7" s="1148"/>
      <c r="BH7" s="1149"/>
      <c r="BI7" s="1149"/>
      <c r="BJ7" s="1149"/>
      <c r="BK7" s="1149"/>
      <c r="BL7" s="1149"/>
      <c r="BM7" s="1149"/>
      <c r="BN7" s="1149"/>
      <c r="BO7" s="1150"/>
    </row>
    <row r="8" spans="1:72" s="7" customFormat="1" ht="20.25" customHeight="1">
      <c r="A8" s="1222"/>
      <c r="B8" s="1109"/>
      <c r="C8" s="1110"/>
      <c r="D8" s="1258"/>
      <c r="E8" s="1259"/>
      <c r="F8" s="1259"/>
      <c r="G8" s="1259"/>
      <c r="H8" s="1259"/>
      <c r="I8" s="1259"/>
      <c r="J8" s="1259"/>
      <c r="K8" s="1259"/>
      <c r="L8" s="1259"/>
      <c r="M8" s="1259"/>
      <c r="N8" s="1259"/>
      <c r="O8" s="1259"/>
      <c r="P8" s="1259"/>
      <c r="Q8" s="1259"/>
      <c r="R8" s="1259"/>
      <c r="S8" s="1259"/>
      <c r="T8" s="1260"/>
      <c r="U8" s="1038" t="s">
        <v>20</v>
      </c>
      <c r="V8" s="1039"/>
      <c r="W8" s="1039"/>
      <c r="X8" s="1040"/>
      <c r="Y8" s="1232"/>
      <c r="Z8" s="1233"/>
      <c r="AA8" s="1233"/>
      <c r="AB8" s="1233"/>
      <c r="AC8" s="1233"/>
      <c r="AD8" s="1233"/>
      <c r="AE8" s="1233"/>
      <c r="AF8" s="1233"/>
      <c r="AG8" s="1234"/>
      <c r="AI8" s="1108"/>
      <c r="AJ8" s="1109"/>
      <c r="AK8" s="1110"/>
      <c r="AL8" s="1154"/>
      <c r="AM8" s="1155"/>
      <c r="AN8" s="1155"/>
      <c r="AO8" s="1155"/>
      <c r="AP8" s="1155"/>
      <c r="AQ8" s="1155"/>
      <c r="AR8" s="1155"/>
      <c r="AS8" s="1155"/>
      <c r="AT8" s="1155"/>
      <c r="AU8" s="1155"/>
      <c r="AV8" s="1155"/>
      <c r="AW8" s="1155"/>
      <c r="AX8" s="1155"/>
      <c r="AY8" s="1155"/>
      <c r="AZ8" s="1155"/>
      <c r="BA8" s="1155"/>
      <c r="BB8" s="1156"/>
      <c r="BC8" s="1038" t="s">
        <v>20</v>
      </c>
      <c r="BD8" s="1039"/>
      <c r="BE8" s="1039"/>
      <c r="BF8" s="1040"/>
      <c r="BG8" s="1157" t="s">
        <v>629</v>
      </c>
      <c r="BH8" s="1158"/>
      <c r="BI8" s="1158"/>
      <c r="BJ8" s="1158"/>
      <c r="BK8" s="1158"/>
      <c r="BL8" s="1158"/>
      <c r="BM8" s="1158"/>
      <c r="BN8" s="1158"/>
      <c r="BO8" s="1159"/>
    </row>
    <row r="9" spans="1:72" s="7" customFormat="1" ht="15" customHeight="1">
      <c r="A9" s="1197" t="s">
        <v>18</v>
      </c>
      <c r="B9" s="1039"/>
      <c r="C9" s="1040"/>
      <c r="D9" s="16" t="s">
        <v>104</v>
      </c>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200"/>
      <c r="AI9" s="1038" t="s">
        <v>18</v>
      </c>
      <c r="AJ9" s="1039"/>
      <c r="AK9" s="1040"/>
      <c r="AL9" s="16" t="s">
        <v>104</v>
      </c>
      <c r="AM9" s="1072" t="s">
        <v>631</v>
      </c>
      <c r="AN9" s="1072"/>
      <c r="AO9" s="1072"/>
      <c r="AP9" s="1072"/>
      <c r="AQ9" s="1072"/>
      <c r="AR9" s="1072"/>
      <c r="AS9" s="1072"/>
      <c r="AT9" s="1072"/>
      <c r="AU9" s="1072"/>
      <c r="AV9" s="1072"/>
      <c r="AW9" s="1072"/>
      <c r="AX9" s="1072"/>
      <c r="AY9" s="1072"/>
      <c r="AZ9" s="1072"/>
      <c r="BA9" s="1072"/>
      <c r="BB9" s="1072"/>
      <c r="BC9" s="1072"/>
      <c r="BD9" s="1072"/>
      <c r="BE9" s="1072"/>
      <c r="BF9" s="1072"/>
      <c r="BG9" s="1072"/>
      <c r="BH9" s="1072"/>
      <c r="BI9" s="1072"/>
      <c r="BJ9" s="1072"/>
      <c r="BK9" s="1072"/>
      <c r="BL9" s="1072"/>
      <c r="BM9" s="1072"/>
      <c r="BN9" s="1072"/>
      <c r="BO9" s="1073"/>
    </row>
    <row r="10" spans="1:72" s="7" customFormat="1" ht="13.5" customHeight="1">
      <c r="A10" s="1201" t="s">
        <v>32</v>
      </c>
      <c r="B10" s="1075"/>
      <c r="C10" s="1076"/>
      <c r="D10" s="1202"/>
      <c r="E10" s="1203"/>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4"/>
      <c r="AI10" s="1074" t="s">
        <v>32</v>
      </c>
      <c r="AJ10" s="1075"/>
      <c r="AK10" s="1076"/>
      <c r="AL10" s="1077" t="s">
        <v>632</v>
      </c>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9"/>
    </row>
    <row r="11" spans="1:72" s="7" customFormat="1" ht="26.25" customHeight="1" thickBot="1">
      <c r="A11" s="1192" t="s">
        <v>17</v>
      </c>
      <c r="B11" s="1048"/>
      <c r="C11" s="1049"/>
      <c r="D11" s="1246"/>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8"/>
      <c r="AI11" s="1047" t="s">
        <v>17</v>
      </c>
      <c r="AJ11" s="1048"/>
      <c r="AK11" s="1049"/>
      <c r="AL11" s="1080" t="s">
        <v>666</v>
      </c>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2"/>
    </row>
    <row r="12" spans="1:72" s="7" customFormat="1" ht="14.25" thickBot="1">
      <c r="A12" s="177" t="s">
        <v>23</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78"/>
      <c r="AI12" s="626" t="s">
        <v>23</v>
      </c>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627"/>
    </row>
    <row r="13" spans="1:72" s="7" customFormat="1" ht="13.5" customHeight="1">
      <c r="A13" s="1211" t="s">
        <v>32</v>
      </c>
      <c r="B13" s="1091"/>
      <c r="C13" s="1092"/>
      <c r="D13" s="1212"/>
      <c r="E13" s="1213"/>
      <c r="F13" s="1213"/>
      <c r="G13" s="1213"/>
      <c r="H13" s="1213"/>
      <c r="I13" s="1213"/>
      <c r="J13" s="1213"/>
      <c r="K13" s="1213"/>
      <c r="L13" s="1213"/>
      <c r="M13" s="1213"/>
      <c r="N13" s="1213"/>
      <c r="O13" s="1213"/>
      <c r="P13" s="1213"/>
      <c r="Q13" s="1213"/>
      <c r="R13" s="1213"/>
      <c r="S13" s="1213"/>
      <c r="T13" s="1214"/>
      <c r="U13" s="1096" t="s">
        <v>22</v>
      </c>
      <c r="V13" s="1097"/>
      <c r="W13" s="1097"/>
      <c r="X13" s="1098"/>
      <c r="Y13" s="1215"/>
      <c r="Z13" s="1216"/>
      <c r="AA13" s="1216"/>
      <c r="AB13" s="1216"/>
      <c r="AC13" s="1216"/>
      <c r="AD13" s="1216"/>
      <c r="AE13" s="1216"/>
      <c r="AF13" s="1216"/>
      <c r="AG13" s="1217"/>
      <c r="AI13" s="1090" t="s">
        <v>32</v>
      </c>
      <c r="AJ13" s="1091"/>
      <c r="AK13" s="1092"/>
      <c r="AL13" s="1093" t="s">
        <v>633</v>
      </c>
      <c r="AM13" s="1094"/>
      <c r="AN13" s="1094"/>
      <c r="AO13" s="1094"/>
      <c r="AP13" s="1094"/>
      <c r="AQ13" s="1094"/>
      <c r="AR13" s="1094"/>
      <c r="AS13" s="1094"/>
      <c r="AT13" s="1094"/>
      <c r="AU13" s="1094"/>
      <c r="AV13" s="1094"/>
      <c r="AW13" s="1094"/>
      <c r="AX13" s="1094"/>
      <c r="AY13" s="1094"/>
      <c r="AZ13" s="1094"/>
      <c r="BA13" s="1094"/>
      <c r="BB13" s="1095"/>
      <c r="BC13" s="1096" t="s">
        <v>22</v>
      </c>
      <c r="BD13" s="1097"/>
      <c r="BE13" s="1097"/>
      <c r="BF13" s="1098"/>
      <c r="BG13" s="1102" t="s">
        <v>629</v>
      </c>
      <c r="BH13" s="1103"/>
      <c r="BI13" s="1103"/>
      <c r="BJ13" s="1103"/>
      <c r="BK13" s="1103"/>
      <c r="BL13" s="1103"/>
      <c r="BM13" s="1103"/>
      <c r="BN13" s="1103"/>
      <c r="BO13" s="1104"/>
    </row>
    <row r="14" spans="1:72" s="7" customFormat="1" ht="5.25" customHeight="1">
      <c r="A14" s="1221" t="s">
        <v>21</v>
      </c>
      <c r="B14" s="1106"/>
      <c r="C14" s="1107"/>
      <c r="D14" s="1223"/>
      <c r="E14" s="1224"/>
      <c r="F14" s="1224"/>
      <c r="G14" s="1224"/>
      <c r="H14" s="1224"/>
      <c r="I14" s="1224"/>
      <c r="J14" s="1224"/>
      <c r="K14" s="1224"/>
      <c r="L14" s="1224"/>
      <c r="M14" s="1224"/>
      <c r="N14" s="1224"/>
      <c r="O14" s="1224"/>
      <c r="P14" s="1224"/>
      <c r="Q14" s="1224"/>
      <c r="R14" s="1224"/>
      <c r="S14" s="1224"/>
      <c r="T14" s="1225"/>
      <c r="U14" s="1099"/>
      <c r="V14" s="1100"/>
      <c r="W14" s="1100"/>
      <c r="X14" s="1101"/>
      <c r="Y14" s="1218"/>
      <c r="Z14" s="1219"/>
      <c r="AA14" s="1219"/>
      <c r="AB14" s="1219"/>
      <c r="AC14" s="1219"/>
      <c r="AD14" s="1219"/>
      <c r="AE14" s="1219"/>
      <c r="AF14" s="1219"/>
      <c r="AG14" s="1220"/>
      <c r="AI14" s="1105" t="s">
        <v>21</v>
      </c>
      <c r="AJ14" s="1106"/>
      <c r="AK14" s="1107"/>
      <c r="AL14" s="1111" t="s">
        <v>572</v>
      </c>
      <c r="AM14" s="1112"/>
      <c r="AN14" s="1112"/>
      <c r="AO14" s="1112"/>
      <c r="AP14" s="1112"/>
      <c r="AQ14" s="1112"/>
      <c r="AR14" s="1112"/>
      <c r="AS14" s="1112"/>
      <c r="AT14" s="1112"/>
      <c r="AU14" s="1112"/>
      <c r="AV14" s="1112"/>
      <c r="AW14" s="1112"/>
      <c r="AX14" s="1112"/>
      <c r="AY14" s="1112"/>
      <c r="AZ14" s="1112"/>
      <c r="BA14" s="1112"/>
      <c r="BB14" s="1113"/>
      <c r="BC14" s="1099"/>
      <c r="BD14" s="1100"/>
      <c r="BE14" s="1100"/>
      <c r="BF14" s="1101"/>
      <c r="BG14" s="1067"/>
      <c r="BH14" s="1068"/>
      <c r="BI14" s="1068"/>
      <c r="BJ14" s="1068"/>
      <c r="BK14" s="1068"/>
      <c r="BL14" s="1068"/>
      <c r="BM14" s="1068"/>
      <c r="BN14" s="1068"/>
      <c r="BO14" s="1069"/>
    </row>
    <row r="15" spans="1:72" s="7" customFormat="1" ht="18" customHeight="1">
      <c r="A15" s="1221"/>
      <c r="B15" s="1106"/>
      <c r="C15" s="1107"/>
      <c r="D15" s="1226"/>
      <c r="E15" s="1227"/>
      <c r="F15" s="1227"/>
      <c r="G15" s="1227"/>
      <c r="H15" s="1227"/>
      <c r="I15" s="1227"/>
      <c r="J15" s="1227"/>
      <c r="K15" s="1227"/>
      <c r="L15" s="1227"/>
      <c r="M15" s="1227"/>
      <c r="N15" s="1227"/>
      <c r="O15" s="1227"/>
      <c r="P15" s="1227"/>
      <c r="Q15" s="1227"/>
      <c r="R15" s="1227"/>
      <c r="S15" s="1227"/>
      <c r="T15" s="1228"/>
      <c r="U15" s="1120" t="s">
        <v>20</v>
      </c>
      <c r="V15" s="1121"/>
      <c r="W15" s="1121"/>
      <c r="X15" s="1122"/>
      <c r="Y15" s="1232"/>
      <c r="Z15" s="1233"/>
      <c r="AA15" s="1233"/>
      <c r="AB15" s="1233"/>
      <c r="AC15" s="1233"/>
      <c r="AD15" s="1233"/>
      <c r="AE15" s="1233"/>
      <c r="AF15" s="1233"/>
      <c r="AG15" s="1234"/>
      <c r="AI15" s="1105"/>
      <c r="AJ15" s="1106"/>
      <c r="AK15" s="1107"/>
      <c r="AL15" s="1114"/>
      <c r="AM15" s="1115"/>
      <c r="AN15" s="1115"/>
      <c r="AO15" s="1115"/>
      <c r="AP15" s="1115"/>
      <c r="AQ15" s="1115"/>
      <c r="AR15" s="1115"/>
      <c r="AS15" s="1115"/>
      <c r="AT15" s="1115"/>
      <c r="AU15" s="1115"/>
      <c r="AV15" s="1115"/>
      <c r="AW15" s="1115"/>
      <c r="AX15" s="1115"/>
      <c r="AY15" s="1115"/>
      <c r="AZ15" s="1115"/>
      <c r="BA15" s="1115"/>
      <c r="BB15" s="1116"/>
      <c r="BC15" s="1120" t="s">
        <v>20</v>
      </c>
      <c r="BD15" s="1121"/>
      <c r="BE15" s="1121"/>
      <c r="BF15" s="1122"/>
      <c r="BG15" s="1123" t="s">
        <v>629</v>
      </c>
      <c r="BH15" s="1124"/>
      <c r="BI15" s="1124"/>
      <c r="BJ15" s="1124"/>
      <c r="BK15" s="1124"/>
      <c r="BL15" s="1124"/>
      <c r="BM15" s="1124"/>
      <c r="BN15" s="1124"/>
      <c r="BO15" s="1125"/>
    </row>
    <row r="16" spans="1:72" s="7" customFormat="1" ht="4.5" customHeight="1">
      <c r="A16" s="1222"/>
      <c r="B16" s="1109"/>
      <c r="C16" s="1110"/>
      <c r="D16" s="1229"/>
      <c r="E16" s="1230"/>
      <c r="F16" s="1230"/>
      <c r="G16" s="1230"/>
      <c r="H16" s="1230"/>
      <c r="I16" s="1230"/>
      <c r="J16" s="1230"/>
      <c r="K16" s="1230"/>
      <c r="L16" s="1230"/>
      <c r="M16" s="1230"/>
      <c r="N16" s="1230"/>
      <c r="O16" s="1230"/>
      <c r="P16" s="1230"/>
      <c r="Q16" s="1230"/>
      <c r="R16" s="1230"/>
      <c r="S16" s="1230"/>
      <c r="T16" s="1231"/>
      <c r="U16" s="1126" t="s">
        <v>19</v>
      </c>
      <c r="V16" s="1127"/>
      <c r="W16" s="1127"/>
      <c r="X16" s="1128"/>
      <c r="Y16" s="1235"/>
      <c r="Z16" s="1236"/>
      <c r="AA16" s="1236"/>
      <c r="AB16" s="1236"/>
      <c r="AC16" s="1236"/>
      <c r="AD16" s="1236"/>
      <c r="AE16" s="1236"/>
      <c r="AF16" s="1236"/>
      <c r="AG16" s="1237"/>
      <c r="AI16" s="1108"/>
      <c r="AJ16" s="1109"/>
      <c r="AK16" s="1110"/>
      <c r="AL16" s="1117"/>
      <c r="AM16" s="1118"/>
      <c r="AN16" s="1118"/>
      <c r="AO16" s="1118"/>
      <c r="AP16" s="1118"/>
      <c r="AQ16" s="1118"/>
      <c r="AR16" s="1118"/>
      <c r="AS16" s="1118"/>
      <c r="AT16" s="1118"/>
      <c r="AU16" s="1118"/>
      <c r="AV16" s="1118"/>
      <c r="AW16" s="1118"/>
      <c r="AX16" s="1118"/>
      <c r="AY16" s="1118"/>
      <c r="AZ16" s="1118"/>
      <c r="BA16" s="1118"/>
      <c r="BB16" s="1119"/>
      <c r="BC16" s="1126" t="s">
        <v>19</v>
      </c>
      <c r="BD16" s="1127"/>
      <c r="BE16" s="1127"/>
      <c r="BF16" s="1128"/>
      <c r="BG16" s="1064" t="s">
        <v>630</v>
      </c>
      <c r="BH16" s="1065"/>
      <c r="BI16" s="1065"/>
      <c r="BJ16" s="1065"/>
      <c r="BK16" s="1065"/>
      <c r="BL16" s="1065"/>
      <c r="BM16" s="1065"/>
      <c r="BN16" s="1065"/>
      <c r="BO16" s="1066"/>
    </row>
    <row r="17" spans="1:67" s="7" customFormat="1" ht="15" customHeight="1">
      <c r="A17" s="1197" t="s">
        <v>102</v>
      </c>
      <c r="B17" s="1039"/>
      <c r="C17" s="1040"/>
      <c r="D17" s="1198"/>
      <c r="E17" s="1198"/>
      <c r="F17" s="1198"/>
      <c r="G17" s="1198"/>
      <c r="H17" s="1198"/>
      <c r="I17" s="1198"/>
      <c r="J17" s="1198"/>
      <c r="K17" s="1198"/>
      <c r="L17" s="1198"/>
      <c r="M17" s="1198"/>
      <c r="N17" s="1198"/>
      <c r="O17" s="1198"/>
      <c r="P17" s="1198"/>
      <c r="Q17" s="1198"/>
      <c r="R17" s="1198"/>
      <c r="S17" s="1198"/>
      <c r="T17" s="1198"/>
      <c r="U17" s="1099"/>
      <c r="V17" s="1100"/>
      <c r="W17" s="1100"/>
      <c r="X17" s="1101"/>
      <c r="Y17" s="1218"/>
      <c r="Z17" s="1219"/>
      <c r="AA17" s="1219"/>
      <c r="AB17" s="1219"/>
      <c r="AC17" s="1219"/>
      <c r="AD17" s="1219"/>
      <c r="AE17" s="1219"/>
      <c r="AF17" s="1219"/>
      <c r="AG17" s="1220"/>
      <c r="AI17" s="1038" t="s">
        <v>102</v>
      </c>
      <c r="AJ17" s="1039"/>
      <c r="AK17" s="1040"/>
      <c r="AL17" s="1070" t="s">
        <v>634</v>
      </c>
      <c r="AM17" s="1071"/>
      <c r="AN17" s="1071"/>
      <c r="AO17" s="1071"/>
      <c r="AP17" s="1071"/>
      <c r="AQ17" s="1071"/>
      <c r="AR17" s="1071"/>
      <c r="AS17" s="1071"/>
      <c r="AT17" s="1071"/>
      <c r="AU17" s="1071"/>
      <c r="AV17" s="1071"/>
      <c r="AW17" s="1071"/>
      <c r="AX17" s="1071"/>
      <c r="AY17" s="1071"/>
      <c r="AZ17" s="1071"/>
      <c r="BA17" s="1071"/>
      <c r="BB17" s="1071"/>
      <c r="BC17" s="1099"/>
      <c r="BD17" s="1100"/>
      <c r="BE17" s="1100"/>
      <c r="BF17" s="1101"/>
      <c r="BG17" s="1067"/>
      <c r="BH17" s="1068"/>
      <c r="BI17" s="1068"/>
      <c r="BJ17" s="1068"/>
      <c r="BK17" s="1068"/>
      <c r="BL17" s="1068"/>
      <c r="BM17" s="1068"/>
      <c r="BN17" s="1068"/>
      <c r="BO17" s="1069"/>
    </row>
    <row r="18" spans="1:67" s="7" customFormat="1" ht="15" customHeight="1">
      <c r="A18" s="1197" t="s">
        <v>18</v>
      </c>
      <c r="B18" s="1039"/>
      <c r="C18" s="1040"/>
      <c r="D18" s="15" t="s">
        <v>104</v>
      </c>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200"/>
      <c r="AI18" s="1038" t="s">
        <v>18</v>
      </c>
      <c r="AJ18" s="1039"/>
      <c r="AK18" s="1040"/>
      <c r="AL18" s="15" t="s">
        <v>104</v>
      </c>
      <c r="AM18" s="1072" t="s">
        <v>631</v>
      </c>
      <c r="AN18" s="1072"/>
      <c r="AO18" s="1072"/>
      <c r="AP18" s="1072"/>
      <c r="AQ18" s="1072"/>
      <c r="AR18" s="1072"/>
      <c r="AS18" s="1072"/>
      <c r="AT18" s="1072"/>
      <c r="AU18" s="1072"/>
      <c r="AV18" s="1072"/>
      <c r="AW18" s="1072"/>
      <c r="AX18" s="1072"/>
      <c r="AY18" s="1072"/>
      <c r="AZ18" s="1072"/>
      <c r="BA18" s="1072"/>
      <c r="BB18" s="1072"/>
      <c r="BC18" s="1072"/>
      <c r="BD18" s="1072"/>
      <c r="BE18" s="1072"/>
      <c r="BF18" s="1072"/>
      <c r="BG18" s="1072"/>
      <c r="BH18" s="1072"/>
      <c r="BI18" s="1072"/>
      <c r="BJ18" s="1072"/>
      <c r="BK18" s="1072"/>
      <c r="BL18" s="1072"/>
      <c r="BM18" s="1072"/>
      <c r="BN18" s="1072"/>
      <c r="BO18" s="1073"/>
    </row>
    <row r="19" spans="1:67" s="7" customFormat="1" ht="13.5" customHeight="1">
      <c r="A19" s="1201" t="s">
        <v>32</v>
      </c>
      <c r="B19" s="1075"/>
      <c r="C19" s="1076"/>
      <c r="D19" s="1202"/>
      <c r="E19" s="1203"/>
      <c r="F19" s="1203"/>
      <c r="G19" s="1203"/>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4"/>
      <c r="AI19" s="1074" t="s">
        <v>32</v>
      </c>
      <c r="AJ19" s="1075"/>
      <c r="AK19" s="1076"/>
      <c r="AL19" s="1077" t="s">
        <v>632</v>
      </c>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8"/>
      <c r="BM19" s="1078"/>
      <c r="BN19" s="1078"/>
      <c r="BO19" s="1079"/>
    </row>
    <row r="20" spans="1:67" s="7" customFormat="1" ht="26.25" customHeight="1" thickBot="1">
      <c r="A20" s="1192" t="s">
        <v>17</v>
      </c>
      <c r="B20" s="1048"/>
      <c r="C20" s="1049"/>
      <c r="D20" s="1193"/>
      <c r="E20" s="1194"/>
      <c r="F20" s="1194"/>
      <c r="G20" s="1194"/>
      <c r="H20" s="1194"/>
      <c r="I20" s="1194"/>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5"/>
      <c r="AI20" s="1047" t="s">
        <v>17</v>
      </c>
      <c r="AJ20" s="1048"/>
      <c r="AK20" s="1049"/>
      <c r="AL20" s="1080" t="s">
        <v>666</v>
      </c>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2"/>
    </row>
    <row r="21" spans="1:67" s="7" customFormat="1" ht="14.25" thickBot="1">
      <c r="A21" s="177" t="s">
        <v>16</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78"/>
      <c r="AI21" s="626" t="s">
        <v>16</v>
      </c>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627"/>
    </row>
    <row r="22" spans="1:67" s="7" customFormat="1" ht="21.75" customHeight="1">
      <c r="A22" s="1196" t="s">
        <v>15</v>
      </c>
      <c r="B22" s="1034"/>
      <c r="C22" s="1034"/>
      <c r="D22" s="1205"/>
      <c r="E22" s="1206"/>
      <c r="F22" s="1206"/>
      <c r="G22" s="1206"/>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7"/>
      <c r="AI22" s="1033" t="s">
        <v>15</v>
      </c>
      <c r="AJ22" s="1034"/>
      <c r="AK22" s="1034"/>
      <c r="AL22" s="1035" t="s">
        <v>717</v>
      </c>
      <c r="AM22" s="1036"/>
      <c r="AN22" s="1036"/>
      <c r="AO22" s="1036"/>
      <c r="AP22" s="1036"/>
      <c r="AQ22" s="1036"/>
      <c r="AR22" s="1036"/>
      <c r="AS22" s="1036"/>
      <c r="AT22" s="1036"/>
      <c r="AU22" s="1036"/>
      <c r="AV22" s="1036"/>
      <c r="AW22" s="1036"/>
      <c r="AX22" s="1036"/>
      <c r="AY22" s="1036"/>
      <c r="AZ22" s="1036"/>
      <c r="BA22" s="1036"/>
      <c r="BB22" s="1036"/>
      <c r="BC22" s="1036"/>
      <c r="BD22" s="1036"/>
      <c r="BE22" s="1036"/>
      <c r="BF22" s="1036"/>
      <c r="BG22" s="1036"/>
      <c r="BH22" s="1036"/>
      <c r="BI22" s="1036"/>
      <c r="BJ22" s="1036"/>
      <c r="BK22" s="1036"/>
      <c r="BL22" s="1036"/>
      <c r="BM22" s="1036"/>
      <c r="BN22" s="1036"/>
      <c r="BO22" s="1037"/>
    </row>
    <row r="23" spans="1:67" s="7" customFormat="1" ht="21.75" customHeight="1">
      <c r="A23" s="1197" t="s">
        <v>14</v>
      </c>
      <c r="B23" s="1039"/>
      <c r="C23" s="1040"/>
      <c r="D23" s="1208"/>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10"/>
      <c r="AI23" s="1038" t="s">
        <v>14</v>
      </c>
      <c r="AJ23" s="1039"/>
      <c r="AK23" s="1040"/>
      <c r="AL23" s="1041" t="s">
        <v>719</v>
      </c>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042"/>
      <c r="BH23" s="1042"/>
      <c r="BI23" s="1042"/>
      <c r="BJ23" s="1042"/>
      <c r="BK23" s="1042"/>
      <c r="BL23" s="1042"/>
      <c r="BM23" s="1042"/>
      <c r="BN23" s="1042"/>
      <c r="BO23" s="1043"/>
    </row>
    <row r="24" spans="1:67" s="7" customFormat="1" ht="19.149999999999999" customHeight="1">
      <c r="A24" s="1292" t="s">
        <v>13</v>
      </c>
      <c r="B24" s="1045"/>
      <c r="C24" s="1046"/>
      <c r="D24" s="1050" t="s">
        <v>12</v>
      </c>
      <c r="E24" s="1051"/>
      <c r="F24" s="1083"/>
      <c r="G24" s="1084"/>
      <c r="H24" s="1084"/>
      <c r="I24" s="13" t="s">
        <v>9</v>
      </c>
      <c r="J24" s="1084"/>
      <c r="K24" s="1084"/>
      <c r="L24" s="1084"/>
      <c r="M24" s="13" t="s">
        <v>8</v>
      </c>
      <c r="N24" s="13"/>
      <c r="O24" s="13"/>
      <c r="P24" s="13"/>
      <c r="Q24" s="13"/>
      <c r="R24" s="1055" t="s">
        <v>11</v>
      </c>
      <c r="S24" s="1055"/>
      <c r="T24" s="1055"/>
      <c r="U24" s="1284"/>
      <c r="V24" s="1285"/>
      <c r="W24" s="1285"/>
      <c r="X24" s="1285"/>
      <c r="Y24" s="1285"/>
      <c r="Z24" s="1285"/>
      <c r="AA24" s="1285"/>
      <c r="AB24" s="1285"/>
      <c r="AC24" s="1285"/>
      <c r="AD24" s="1285"/>
      <c r="AE24" s="1285"/>
      <c r="AF24" s="1285"/>
      <c r="AG24" s="1286"/>
      <c r="AI24" s="1044" t="s">
        <v>13</v>
      </c>
      <c r="AJ24" s="1045"/>
      <c r="AK24" s="1046"/>
      <c r="AL24" s="1050" t="s">
        <v>12</v>
      </c>
      <c r="AM24" s="1051"/>
      <c r="AN24" s="1052">
        <v>11</v>
      </c>
      <c r="AO24" s="1053"/>
      <c r="AP24" s="1053"/>
      <c r="AQ24" s="13" t="s">
        <v>9</v>
      </c>
      <c r="AR24" s="1054">
        <v>0</v>
      </c>
      <c r="AS24" s="1054"/>
      <c r="AT24" s="1054"/>
      <c r="AU24" s="13" t="s">
        <v>8</v>
      </c>
      <c r="AV24" s="13"/>
      <c r="AW24" s="13"/>
      <c r="AX24" s="13"/>
      <c r="AY24" s="13"/>
      <c r="AZ24" s="1055" t="s">
        <v>11</v>
      </c>
      <c r="BA24" s="1055"/>
      <c r="BB24" s="1055"/>
      <c r="BC24" s="12"/>
      <c r="BD24" s="11"/>
      <c r="BE24" s="11"/>
      <c r="BF24" s="11"/>
      <c r="BG24" s="11"/>
      <c r="BH24" s="11"/>
      <c r="BI24" s="12"/>
      <c r="BJ24" s="11"/>
      <c r="BK24" s="11"/>
      <c r="BL24" s="11"/>
      <c r="BM24" s="11"/>
      <c r="BN24" s="11"/>
      <c r="BO24" s="628"/>
    </row>
    <row r="25" spans="1:67" s="7" customFormat="1" ht="19.149999999999999" customHeight="1" thickBot="1">
      <c r="A25" s="1192"/>
      <c r="B25" s="1048"/>
      <c r="C25" s="1049"/>
      <c r="D25" s="1057" t="s">
        <v>10</v>
      </c>
      <c r="E25" s="1058"/>
      <c r="F25" s="1085"/>
      <c r="G25" s="1086"/>
      <c r="H25" s="1086"/>
      <c r="I25" s="10" t="s">
        <v>9</v>
      </c>
      <c r="J25" s="1086"/>
      <c r="K25" s="1086"/>
      <c r="L25" s="1086"/>
      <c r="M25" s="10" t="s">
        <v>8</v>
      </c>
      <c r="N25" s="10"/>
      <c r="O25" s="10"/>
      <c r="P25" s="10"/>
      <c r="Q25" s="10"/>
      <c r="R25" s="1056"/>
      <c r="S25" s="1056"/>
      <c r="T25" s="1056"/>
      <c r="U25" s="1287"/>
      <c r="V25" s="1288"/>
      <c r="W25" s="1288"/>
      <c r="X25" s="1288"/>
      <c r="Y25" s="1288"/>
      <c r="Z25" s="1288"/>
      <c r="AA25" s="1288"/>
      <c r="AB25" s="1288"/>
      <c r="AC25" s="1288"/>
      <c r="AD25" s="1288"/>
      <c r="AE25" s="1288"/>
      <c r="AF25" s="1288"/>
      <c r="AG25" s="1289"/>
      <c r="AI25" s="1047"/>
      <c r="AJ25" s="1048"/>
      <c r="AK25" s="1049"/>
      <c r="AL25" s="1057" t="s">
        <v>10</v>
      </c>
      <c r="AM25" s="1058"/>
      <c r="AN25" s="1059">
        <v>14</v>
      </c>
      <c r="AO25" s="1060"/>
      <c r="AP25" s="1060"/>
      <c r="AQ25" s="10" t="s">
        <v>9</v>
      </c>
      <c r="AR25" s="1061">
        <v>0</v>
      </c>
      <c r="AS25" s="1061"/>
      <c r="AT25" s="1061"/>
      <c r="AU25" s="10" t="s">
        <v>8</v>
      </c>
      <c r="AV25" s="10"/>
      <c r="AW25" s="10"/>
      <c r="AX25" s="10"/>
      <c r="AY25" s="10"/>
      <c r="AZ25" s="1056"/>
      <c r="BA25" s="1056"/>
      <c r="BB25" s="1056"/>
      <c r="BC25" s="9"/>
      <c r="BD25" s="8"/>
      <c r="BE25" s="8"/>
      <c r="BF25" s="179"/>
      <c r="BG25" s="8"/>
      <c r="BH25" s="8"/>
      <c r="BI25" s="8"/>
      <c r="BJ25" s="8"/>
      <c r="BK25" s="880"/>
      <c r="BL25" s="180"/>
      <c r="BM25" s="181"/>
      <c r="BN25" s="1062"/>
      <c r="BO25" s="1063"/>
    </row>
    <row r="26" spans="1:67" s="7" customFormat="1" ht="22.5" customHeight="1" thickBot="1">
      <c r="A26" s="1019" t="s">
        <v>84</v>
      </c>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I26" s="1018" t="s">
        <v>84</v>
      </c>
      <c r="AJ26" s="1019"/>
      <c r="AK26" s="1019"/>
      <c r="AL26" s="1019"/>
      <c r="AM26" s="1019"/>
      <c r="AN26" s="1019"/>
      <c r="AO26" s="1019"/>
      <c r="AP26" s="1019"/>
      <c r="AQ26" s="1019"/>
      <c r="AR26" s="1019"/>
      <c r="AS26" s="1019"/>
      <c r="AT26" s="1019"/>
      <c r="AU26" s="1019"/>
      <c r="AV26" s="1019"/>
      <c r="AW26" s="1019"/>
      <c r="AX26" s="1019"/>
      <c r="AY26" s="1019"/>
      <c r="AZ26" s="1019"/>
      <c r="BA26" s="1019"/>
      <c r="BB26" s="1019"/>
      <c r="BC26" s="1019"/>
      <c r="BD26" s="1019"/>
      <c r="BE26" s="1019"/>
      <c r="BF26" s="1019"/>
      <c r="BG26" s="1019"/>
      <c r="BH26" s="1019"/>
      <c r="BI26" s="1019"/>
      <c r="BJ26" s="1019"/>
      <c r="BK26" s="1019"/>
      <c r="BL26" s="1019"/>
      <c r="BM26" s="1019"/>
      <c r="BN26" s="1019"/>
      <c r="BO26" s="1020"/>
    </row>
    <row r="27" spans="1:67" s="7" customFormat="1" ht="24" customHeight="1">
      <c r="A27" s="1290" t="s">
        <v>79</v>
      </c>
      <c r="B27" s="1022"/>
      <c r="C27" s="1022"/>
      <c r="D27" s="1022"/>
      <c r="E27" s="1022"/>
      <c r="F27" s="1022"/>
      <c r="G27" s="1022"/>
      <c r="H27" s="1022" t="s">
        <v>77</v>
      </c>
      <c r="I27" s="1022"/>
      <c r="J27" s="1022"/>
      <c r="K27" s="1022"/>
      <c r="L27" s="1022" t="s">
        <v>78</v>
      </c>
      <c r="M27" s="1022"/>
      <c r="N27" s="1022"/>
      <c r="O27" s="1025"/>
      <c r="P27" s="118"/>
      <c r="Q27" s="924" t="s">
        <v>168</v>
      </c>
      <c r="R27" s="924"/>
      <c r="S27" s="924"/>
      <c r="T27" s="924"/>
      <c r="U27" s="924"/>
      <c r="V27" s="924"/>
      <c r="W27" s="924"/>
      <c r="X27" s="924"/>
      <c r="Y27" s="924"/>
      <c r="Z27" s="924"/>
      <c r="AA27" s="924"/>
      <c r="AB27" s="924"/>
      <c r="AC27" s="924"/>
      <c r="AD27" s="119"/>
      <c r="AE27" s="119"/>
      <c r="AF27" s="119"/>
      <c r="AG27" s="119"/>
      <c r="AI27" s="1021" t="s">
        <v>79</v>
      </c>
      <c r="AJ27" s="1022"/>
      <c r="AK27" s="1022"/>
      <c r="AL27" s="1022"/>
      <c r="AM27" s="1022"/>
      <c r="AN27" s="1022"/>
      <c r="AO27" s="1022"/>
      <c r="AP27" s="1022" t="s">
        <v>77</v>
      </c>
      <c r="AQ27" s="1022"/>
      <c r="AR27" s="1022"/>
      <c r="AS27" s="1022"/>
      <c r="AT27" s="1022" t="s">
        <v>78</v>
      </c>
      <c r="AU27" s="1022"/>
      <c r="AV27" s="1022"/>
      <c r="AW27" s="1025"/>
      <c r="AX27" s="118"/>
      <c r="AY27" s="924" t="s">
        <v>168</v>
      </c>
      <c r="AZ27" s="924"/>
      <c r="BA27" s="924"/>
      <c r="BB27" s="924"/>
      <c r="BC27" s="924"/>
      <c r="BD27" s="924"/>
      <c r="BE27" s="924"/>
      <c r="BF27" s="924"/>
      <c r="BG27" s="924"/>
      <c r="BH27" s="924"/>
      <c r="BI27" s="924"/>
      <c r="BJ27" s="924"/>
      <c r="BK27" s="924"/>
      <c r="BL27" s="119"/>
      <c r="BM27" s="119"/>
      <c r="BN27" s="119"/>
      <c r="BO27" s="629"/>
    </row>
    <row r="28" spans="1:67" s="7" customFormat="1" ht="24" customHeight="1" thickBot="1">
      <c r="A28" s="1291"/>
      <c r="B28" s="1024"/>
      <c r="C28" s="1024"/>
      <c r="D28" s="1024"/>
      <c r="E28" s="1024"/>
      <c r="F28" s="1024"/>
      <c r="G28" s="1024"/>
      <c r="H28" s="1026" t="s">
        <v>75</v>
      </c>
      <c r="I28" s="1027"/>
      <c r="J28" s="1026" t="s">
        <v>76</v>
      </c>
      <c r="K28" s="1027"/>
      <c r="L28" s="1026" t="s">
        <v>75</v>
      </c>
      <c r="M28" s="1027"/>
      <c r="N28" s="1026" t="s">
        <v>76</v>
      </c>
      <c r="O28" s="1028"/>
      <c r="P28" s="115"/>
      <c r="Q28" s="925" t="s">
        <v>558</v>
      </c>
      <c r="R28" s="925"/>
      <c r="S28" s="925"/>
      <c r="T28" s="925"/>
      <c r="U28" s="925"/>
      <c r="V28" s="925"/>
      <c r="W28" s="925"/>
      <c r="X28" s="925"/>
      <c r="Y28" s="925"/>
      <c r="Z28" s="925"/>
      <c r="AA28" s="925"/>
      <c r="AB28" s="925"/>
      <c r="AC28" s="925"/>
      <c r="AD28" s="925"/>
      <c r="AE28" s="925"/>
      <c r="AF28" s="925"/>
      <c r="AG28" s="925"/>
      <c r="AI28" s="1023"/>
      <c r="AJ28" s="1024"/>
      <c r="AK28" s="1024"/>
      <c r="AL28" s="1024"/>
      <c r="AM28" s="1024"/>
      <c r="AN28" s="1024"/>
      <c r="AO28" s="1024"/>
      <c r="AP28" s="1026" t="s">
        <v>75</v>
      </c>
      <c r="AQ28" s="1027"/>
      <c r="AR28" s="1026" t="s">
        <v>76</v>
      </c>
      <c r="AS28" s="1027"/>
      <c r="AT28" s="1026" t="s">
        <v>75</v>
      </c>
      <c r="AU28" s="1027"/>
      <c r="AV28" s="1026" t="s">
        <v>76</v>
      </c>
      <c r="AW28" s="1028"/>
      <c r="AX28" s="115"/>
      <c r="AY28" s="925" t="s">
        <v>558</v>
      </c>
      <c r="AZ28" s="925"/>
      <c r="BA28" s="925"/>
      <c r="BB28" s="925"/>
      <c r="BC28" s="925"/>
      <c r="BD28" s="925"/>
      <c r="BE28" s="925"/>
      <c r="BF28" s="925"/>
      <c r="BG28" s="925"/>
      <c r="BH28" s="925"/>
      <c r="BI28" s="925"/>
      <c r="BJ28" s="925"/>
      <c r="BK28" s="925"/>
      <c r="BL28" s="925"/>
      <c r="BM28" s="925"/>
      <c r="BN28" s="925"/>
      <c r="BO28" s="926"/>
    </row>
    <row r="29" spans="1:67" s="7" customFormat="1" ht="24" customHeight="1">
      <c r="A29" s="1190" t="s">
        <v>178</v>
      </c>
      <c r="B29" s="1030"/>
      <c r="C29" s="1030"/>
      <c r="D29" s="1030"/>
      <c r="E29" s="1030"/>
      <c r="F29" s="1030"/>
      <c r="G29" s="1030"/>
      <c r="H29" s="1031"/>
      <c r="I29" s="1031"/>
      <c r="J29" s="1031"/>
      <c r="K29" s="1031"/>
      <c r="L29" s="1031"/>
      <c r="M29" s="1031"/>
      <c r="N29" s="1031"/>
      <c r="O29" s="1032"/>
      <c r="P29" s="115"/>
      <c r="Q29" s="115"/>
      <c r="R29" s="389"/>
      <c r="S29" s="115"/>
      <c r="T29" s="115"/>
      <c r="U29" s="115"/>
      <c r="V29" s="115"/>
      <c r="W29" s="115"/>
      <c r="X29" s="115"/>
      <c r="Y29" s="115"/>
      <c r="AA29" s="389"/>
      <c r="AB29" s="389"/>
      <c r="AC29" s="389"/>
      <c r="AD29" s="389"/>
      <c r="AE29" s="389"/>
      <c r="AF29" s="389"/>
      <c r="AG29" s="389"/>
      <c r="AI29" s="1029" t="s">
        <v>178</v>
      </c>
      <c r="AJ29" s="1030"/>
      <c r="AK29" s="1030"/>
      <c r="AL29" s="1030"/>
      <c r="AM29" s="1030"/>
      <c r="AN29" s="1030"/>
      <c r="AO29" s="1030"/>
      <c r="AP29" s="1031"/>
      <c r="AQ29" s="1031"/>
      <c r="AR29" s="1031"/>
      <c r="AS29" s="1031"/>
      <c r="AT29" s="1031"/>
      <c r="AU29" s="1031"/>
      <c r="AV29" s="1031"/>
      <c r="AW29" s="1032"/>
      <c r="AX29" s="115"/>
      <c r="AY29" s="115"/>
      <c r="AZ29" s="389"/>
      <c r="BA29" s="115"/>
      <c r="BB29" s="115"/>
      <c r="BC29" s="115"/>
      <c r="BD29" s="115"/>
      <c r="BE29" s="115"/>
      <c r="BF29" s="115"/>
      <c r="BG29" s="115"/>
      <c r="BH29" s="17"/>
      <c r="BI29" s="389"/>
      <c r="BJ29" s="389"/>
      <c r="BK29" s="389"/>
      <c r="BL29" s="389"/>
      <c r="BM29" s="389"/>
      <c r="BN29" s="389"/>
      <c r="BO29" s="631"/>
    </row>
    <row r="30" spans="1:67" s="7" customFormat="1" ht="24" customHeight="1">
      <c r="A30" s="1191" t="s">
        <v>179</v>
      </c>
      <c r="B30" s="1015"/>
      <c r="C30" s="1015"/>
      <c r="D30" s="1015"/>
      <c r="E30" s="1015"/>
      <c r="F30" s="1015"/>
      <c r="G30" s="1015"/>
      <c r="H30" s="1016"/>
      <c r="I30" s="1016"/>
      <c r="J30" s="1016"/>
      <c r="K30" s="1016"/>
      <c r="L30" s="1016"/>
      <c r="M30" s="1016"/>
      <c r="N30" s="1016"/>
      <c r="O30" s="1017"/>
      <c r="P30" s="115"/>
      <c r="Q30" s="115"/>
      <c r="R30" s="1239" t="s">
        <v>712</v>
      </c>
      <c r="S30" s="1240"/>
      <c r="T30" s="1240"/>
      <c r="U30" s="1240"/>
      <c r="V30" s="1240"/>
      <c r="W30" s="1240"/>
      <c r="X30" s="1240"/>
      <c r="Y30" s="1240"/>
      <c r="Z30" s="1240"/>
      <c r="AA30" s="1240"/>
      <c r="AB30" s="1240"/>
      <c r="AC30" s="1240"/>
      <c r="AD30" s="116"/>
      <c r="AE30" s="116"/>
      <c r="AF30" s="117"/>
      <c r="AG30" s="117"/>
      <c r="AI30" s="1014" t="s">
        <v>179</v>
      </c>
      <c r="AJ30" s="1015"/>
      <c r="AK30" s="1015"/>
      <c r="AL30" s="1015"/>
      <c r="AM30" s="1015"/>
      <c r="AN30" s="1015"/>
      <c r="AO30" s="1015"/>
      <c r="AP30" s="1016"/>
      <c r="AQ30" s="1016"/>
      <c r="AR30" s="1016"/>
      <c r="AS30" s="1016"/>
      <c r="AT30" s="1016"/>
      <c r="AU30" s="1016"/>
      <c r="AV30" s="1016"/>
      <c r="AW30" s="1017"/>
      <c r="AX30" s="115"/>
      <c r="AY30" s="115"/>
      <c r="AZ30" s="1239" t="s">
        <v>712</v>
      </c>
      <c r="BA30" s="1240"/>
      <c r="BB30" s="1240"/>
      <c r="BC30" s="1240"/>
      <c r="BD30" s="1240"/>
      <c r="BE30" s="1240"/>
      <c r="BF30" s="1240"/>
      <c r="BG30" s="1240"/>
      <c r="BH30" s="1240"/>
      <c r="BI30" s="1240"/>
      <c r="BJ30" s="1240"/>
      <c r="BK30" s="1240"/>
      <c r="BL30" s="116"/>
      <c r="BM30" s="116"/>
      <c r="BN30" s="117"/>
      <c r="BO30" s="630"/>
    </row>
    <row r="31" spans="1:67" s="7" customFormat="1" ht="24" customHeight="1">
      <c r="A31" s="1189" t="s">
        <v>67</v>
      </c>
      <c r="B31" s="1010"/>
      <c r="C31" s="1010"/>
      <c r="D31" s="1010"/>
      <c r="E31" s="1010"/>
      <c r="F31" s="1010"/>
      <c r="G31" s="1010"/>
      <c r="H31" s="1012"/>
      <c r="I31" s="1012"/>
      <c r="J31" s="1012"/>
      <c r="K31" s="1012"/>
      <c r="L31" s="1012"/>
      <c r="M31" s="1012"/>
      <c r="N31" s="1012"/>
      <c r="O31" s="1013"/>
      <c r="P31" s="115"/>
      <c r="Q31" s="115"/>
      <c r="R31" s="115"/>
      <c r="S31" s="115"/>
      <c r="T31" s="115"/>
      <c r="U31" s="115"/>
      <c r="V31" s="115"/>
      <c r="W31" s="115"/>
      <c r="X31" s="115"/>
      <c r="Y31" s="115"/>
      <c r="Z31" s="115"/>
      <c r="AA31" s="115"/>
      <c r="AB31" s="115"/>
      <c r="AC31" s="115"/>
      <c r="AD31" s="116"/>
      <c r="AE31" s="116"/>
      <c r="AF31" s="117"/>
      <c r="AG31" s="117"/>
      <c r="AI31" s="1009" t="s">
        <v>67</v>
      </c>
      <c r="AJ31" s="1010"/>
      <c r="AK31" s="1010"/>
      <c r="AL31" s="1010"/>
      <c r="AM31" s="1010"/>
      <c r="AN31" s="1010"/>
      <c r="AO31" s="1010"/>
      <c r="AP31" s="1011"/>
      <c r="AQ31" s="1011"/>
      <c r="AR31" s="1011"/>
      <c r="AS31" s="1011"/>
      <c r="AT31" s="1012"/>
      <c r="AU31" s="1012"/>
      <c r="AV31" s="1012"/>
      <c r="AW31" s="1013"/>
      <c r="AX31" s="115"/>
      <c r="AY31" s="115"/>
      <c r="AZ31" s="115"/>
      <c r="BA31" s="115"/>
      <c r="BB31" s="115"/>
      <c r="BC31" s="115"/>
      <c r="BD31" s="115"/>
      <c r="BE31" s="115"/>
      <c r="BF31" s="115"/>
      <c r="BG31" s="115"/>
      <c r="BH31" s="115"/>
      <c r="BI31" s="115"/>
      <c r="BJ31" s="115"/>
      <c r="BK31" s="115"/>
      <c r="BL31" s="116"/>
      <c r="BM31" s="116"/>
      <c r="BN31" s="117"/>
      <c r="BO31" s="630"/>
    </row>
    <row r="32" spans="1:67" s="7" customFormat="1" ht="24" customHeight="1">
      <c r="A32" s="1189" t="s">
        <v>68</v>
      </c>
      <c r="B32" s="1010"/>
      <c r="C32" s="1010"/>
      <c r="D32" s="1010"/>
      <c r="E32" s="1010"/>
      <c r="F32" s="1010"/>
      <c r="G32" s="1010"/>
      <c r="H32" s="1012"/>
      <c r="I32" s="1012"/>
      <c r="J32" s="1012"/>
      <c r="K32" s="1012"/>
      <c r="L32" s="1012"/>
      <c r="M32" s="1012"/>
      <c r="N32" s="1012"/>
      <c r="O32" s="1013"/>
      <c r="P32" s="115"/>
      <c r="Q32" s="115"/>
      <c r="R32" s="115"/>
      <c r="S32" s="115"/>
      <c r="T32" s="115"/>
      <c r="U32" s="115"/>
      <c r="V32" s="115"/>
      <c r="W32" s="115"/>
      <c r="X32" s="115"/>
      <c r="Y32" s="115"/>
      <c r="Z32" s="115"/>
      <c r="AA32" s="115"/>
      <c r="AB32" s="115"/>
      <c r="AC32" s="115"/>
      <c r="AD32" s="116"/>
      <c r="AE32" s="116"/>
      <c r="AF32" s="117"/>
      <c r="AG32" s="117"/>
      <c r="AI32" s="1009" t="s">
        <v>68</v>
      </c>
      <c r="AJ32" s="1010"/>
      <c r="AK32" s="1010"/>
      <c r="AL32" s="1010"/>
      <c r="AM32" s="1010"/>
      <c r="AN32" s="1010"/>
      <c r="AO32" s="1010"/>
      <c r="AP32" s="1011">
        <v>30</v>
      </c>
      <c r="AQ32" s="1011"/>
      <c r="AR32" s="1011">
        <v>30</v>
      </c>
      <c r="AS32" s="1011"/>
      <c r="AT32" s="1012"/>
      <c r="AU32" s="1012"/>
      <c r="AV32" s="1012"/>
      <c r="AW32" s="1013"/>
      <c r="AX32" s="115"/>
      <c r="AY32" s="115"/>
      <c r="AZ32" s="115"/>
      <c r="BA32" s="115"/>
      <c r="BB32" s="115"/>
      <c r="BC32" s="115"/>
      <c r="BD32" s="115"/>
      <c r="BE32" s="115"/>
      <c r="BF32" s="115"/>
      <c r="BG32" s="115"/>
      <c r="BH32" s="115"/>
      <c r="BI32" s="115"/>
      <c r="BJ32" s="115"/>
      <c r="BK32" s="115"/>
      <c r="BL32" s="116"/>
      <c r="BM32" s="116"/>
      <c r="BN32" s="117"/>
      <c r="BO32" s="630"/>
    </row>
    <row r="33" spans="1:67" s="5" customFormat="1" ht="24" customHeight="1" thickBot="1">
      <c r="A33" s="1189" t="s">
        <v>69</v>
      </c>
      <c r="B33" s="1010"/>
      <c r="C33" s="1010"/>
      <c r="D33" s="1010"/>
      <c r="E33" s="1010"/>
      <c r="F33" s="1010"/>
      <c r="G33" s="1010"/>
      <c r="H33" s="1012"/>
      <c r="I33" s="1012"/>
      <c r="J33" s="1012"/>
      <c r="K33" s="1012"/>
      <c r="L33" s="1012"/>
      <c r="M33" s="1012"/>
      <c r="N33" s="1012"/>
      <c r="O33" s="1013"/>
      <c r="P33" s="120"/>
      <c r="Q33" s="120"/>
      <c r="R33" s="120"/>
      <c r="S33" s="120"/>
      <c r="T33" s="120"/>
      <c r="U33" s="120"/>
      <c r="V33" s="120"/>
      <c r="W33" s="120"/>
      <c r="X33" s="120"/>
      <c r="Y33" s="120"/>
      <c r="Z33" s="120"/>
      <c r="AA33" s="120"/>
      <c r="AB33" s="120"/>
      <c r="AC33" s="469"/>
      <c r="AD33" s="120"/>
      <c r="AE33" s="120"/>
      <c r="AF33" s="120" t="s">
        <v>567</v>
      </c>
      <c r="AG33" s="120"/>
      <c r="AI33" s="1009" t="s">
        <v>69</v>
      </c>
      <c r="AJ33" s="1010"/>
      <c r="AK33" s="1010"/>
      <c r="AL33" s="1010"/>
      <c r="AM33" s="1010"/>
      <c r="AN33" s="1010"/>
      <c r="AO33" s="1010"/>
      <c r="AP33" s="1012"/>
      <c r="AQ33" s="1012"/>
      <c r="AR33" s="1012"/>
      <c r="AS33" s="1012"/>
      <c r="AT33" s="1012"/>
      <c r="AU33" s="1012"/>
      <c r="AV33" s="1012"/>
      <c r="AW33" s="1013"/>
      <c r="AX33" s="120"/>
      <c r="AY33" s="120"/>
      <c r="AZ33" s="120"/>
      <c r="BA33" s="120"/>
      <c r="BB33" s="120"/>
      <c r="BC33" s="120"/>
      <c r="BD33" s="120"/>
      <c r="BE33" s="120"/>
      <c r="BF33" s="120"/>
      <c r="BG33" s="120"/>
      <c r="BH33" s="120"/>
      <c r="BI33" s="120"/>
      <c r="BJ33" s="120"/>
      <c r="BK33" s="469"/>
      <c r="BL33" s="120"/>
      <c r="BM33" s="120"/>
      <c r="BN33" s="120" t="s">
        <v>567</v>
      </c>
      <c r="BO33" s="632"/>
    </row>
    <row r="34" spans="1:67" s="1" customFormat="1" ht="24" customHeight="1">
      <c r="A34" s="1186" t="s">
        <v>70</v>
      </c>
      <c r="B34" s="969"/>
      <c r="C34" s="969"/>
      <c r="D34" s="969"/>
      <c r="E34" s="969"/>
      <c r="F34" s="969"/>
      <c r="G34" s="969"/>
      <c r="H34" s="970"/>
      <c r="I34" s="970"/>
      <c r="J34" s="970"/>
      <c r="K34" s="970"/>
      <c r="L34" s="970"/>
      <c r="M34" s="970"/>
      <c r="N34" s="970"/>
      <c r="O34" s="971"/>
      <c r="P34" s="121"/>
      <c r="Q34" s="1267" t="s">
        <v>735</v>
      </c>
      <c r="R34" s="1268"/>
      <c r="S34" s="1268"/>
      <c r="T34" s="1268"/>
      <c r="U34" s="1268"/>
      <c r="V34" s="1268"/>
      <c r="W34" s="1268"/>
      <c r="X34" s="1268"/>
      <c r="Y34" s="1268"/>
      <c r="Z34" s="1268"/>
      <c r="AA34" s="1268"/>
      <c r="AB34" s="1268"/>
      <c r="AC34" s="1268"/>
      <c r="AD34" s="1268"/>
      <c r="AE34" s="1268"/>
      <c r="AF34" s="1268"/>
      <c r="AG34" s="1269"/>
      <c r="AI34" s="968" t="s">
        <v>70</v>
      </c>
      <c r="AJ34" s="969"/>
      <c r="AK34" s="969"/>
      <c r="AL34" s="969"/>
      <c r="AM34" s="969"/>
      <c r="AN34" s="969"/>
      <c r="AO34" s="969"/>
      <c r="AP34" s="970"/>
      <c r="AQ34" s="970"/>
      <c r="AR34" s="970"/>
      <c r="AS34" s="970"/>
      <c r="AT34" s="970"/>
      <c r="AU34" s="970"/>
      <c r="AV34" s="970"/>
      <c r="AW34" s="971"/>
      <c r="AX34" s="121"/>
      <c r="AY34" s="1267" t="s">
        <v>715</v>
      </c>
      <c r="AZ34" s="1268"/>
      <c r="BA34" s="1268"/>
      <c r="BB34" s="1268"/>
      <c r="BC34" s="1268"/>
      <c r="BD34" s="1268"/>
      <c r="BE34" s="1268"/>
      <c r="BF34" s="1268"/>
      <c r="BG34" s="1268"/>
      <c r="BH34" s="1268"/>
      <c r="BI34" s="1268"/>
      <c r="BJ34" s="1268"/>
      <c r="BK34" s="1268"/>
      <c r="BL34" s="1268"/>
      <c r="BM34" s="1268"/>
      <c r="BN34" s="1268"/>
      <c r="BO34" s="1273"/>
    </row>
    <row r="35" spans="1:67" s="1" customFormat="1" ht="24" customHeight="1">
      <c r="A35" s="1188" t="s">
        <v>80</v>
      </c>
      <c r="B35" s="1008"/>
      <c r="C35" s="1008"/>
      <c r="D35" s="1008"/>
      <c r="E35" s="1008"/>
      <c r="F35" s="1008"/>
      <c r="G35" s="1008"/>
      <c r="H35" s="970"/>
      <c r="I35" s="970"/>
      <c r="J35" s="970"/>
      <c r="K35" s="970"/>
      <c r="L35" s="970"/>
      <c r="M35" s="970"/>
      <c r="N35" s="970"/>
      <c r="O35" s="971"/>
      <c r="P35" s="122"/>
      <c r="Q35" s="1270"/>
      <c r="R35" s="1271"/>
      <c r="S35" s="1271"/>
      <c r="T35" s="1271"/>
      <c r="U35" s="1271"/>
      <c r="V35" s="1271"/>
      <c r="W35" s="1271"/>
      <c r="X35" s="1271"/>
      <c r="Y35" s="1271"/>
      <c r="Z35" s="1271"/>
      <c r="AA35" s="1271"/>
      <c r="AB35" s="1271"/>
      <c r="AC35" s="1271"/>
      <c r="AD35" s="1271"/>
      <c r="AE35" s="1271"/>
      <c r="AF35" s="1271"/>
      <c r="AG35" s="1272"/>
      <c r="AI35" s="1007" t="s">
        <v>80</v>
      </c>
      <c r="AJ35" s="1008"/>
      <c r="AK35" s="1008"/>
      <c r="AL35" s="1008"/>
      <c r="AM35" s="1008"/>
      <c r="AN35" s="1008"/>
      <c r="AO35" s="1008"/>
      <c r="AP35" s="970"/>
      <c r="AQ35" s="970"/>
      <c r="AR35" s="970"/>
      <c r="AS35" s="970"/>
      <c r="AT35" s="970"/>
      <c r="AU35" s="970"/>
      <c r="AV35" s="970"/>
      <c r="AW35" s="971"/>
      <c r="AX35" s="122"/>
      <c r="AY35" s="1270"/>
      <c r="AZ35" s="1271"/>
      <c r="BA35" s="1271"/>
      <c r="BB35" s="1271"/>
      <c r="BC35" s="1271"/>
      <c r="BD35" s="1271"/>
      <c r="BE35" s="1271"/>
      <c r="BF35" s="1271"/>
      <c r="BG35" s="1271"/>
      <c r="BH35" s="1271"/>
      <c r="BI35" s="1271"/>
      <c r="BJ35" s="1271"/>
      <c r="BK35" s="1271"/>
      <c r="BL35" s="1271"/>
      <c r="BM35" s="1271"/>
      <c r="BN35" s="1271"/>
      <c r="BO35" s="1274"/>
    </row>
    <row r="36" spans="1:67" s="1" customFormat="1" ht="24" customHeight="1">
      <c r="A36" s="1187" t="s">
        <v>71</v>
      </c>
      <c r="B36" s="1006"/>
      <c r="C36" s="1006"/>
      <c r="D36" s="1006"/>
      <c r="E36" s="1006"/>
      <c r="F36" s="1006"/>
      <c r="G36" s="1006"/>
      <c r="H36" s="970"/>
      <c r="I36" s="970"/>
      <c r="J36" s="970"/>
      <c r="K36" s="970"/>
      <c r="L36" s="970"/>
      <c r="M36" s="970"/>
      <c r="N36" s="970"/>
      <c r="O36" s="971"/>
      <c r="P36" s="122"/>
      <c r="Q36" s="1261"/>
      <c r="R36" s="1262"/>
      <c r="S36" s="1262"/>
      <c r="T36" s="1262"/>
      <c r="U36" s="1262"/>
      <c r="V36" s="1262"/>
      <c r="W36" s="1262"/>
      <c r="X36" s="1262"/>
      <c r="Y36" s="1262"/>
      <c r="Z36" s="1262"/>
      <c r="AA36" s="1262"/>
      <c r="AB36" s="1262"/>
      <c r="AC36" s="1262"/>
      <c r="AD36" s="1262"/>
      <c r="AE36" s="1262"/>
      <c r="AF36" s="1262"/>
      <c r="AG36" s="1263"/>
      <c r="AI36" s="1005" t="s">
        <v>71</v>
      </c>
      <c r="AJ36" s="1006"/>
      <c r="AK36" s="1006"/>
      <c r="AL36" s="1006"/>
      <c r="AM36" s="1006"/>
      <c r="AN36" s="1006"/>
      <c r="AO36" s="1006"/>
      <c r="AP36" s="970"/>
      <c r="AQ36" s="970"/>
      <c r="AR36" s="970"/>
      <c r="AS36" s="970"/>
      <c r="AT36" s="970"/>
      <c r="AU36" s="970"/>
      <c r="AV36" s="970"/>
      <c r="AW36" s="971"/>
      <c r="AX36" s="122"/>
      <c r="AY36" s="1261"/>
      <c r="AZ36" s="1262"/>
      <c r="BA36" s="1262"/>
      <c r="BB36" s="1262"/>
      <c r="BC36" s="1262"/>
      <c r="BD36" s="1262"/>
      <c r="BE36" s="1262"/>
      <c r="BF36" s="1262"/>
      <c r="BG36" s="1262"/>
      <c r="BH36" s="1262"/>
      <c r="BI36" s="1262"/>
      <c r="BJ36" s="1262"/>
      <c r="BK36" s="1262"/>
      <c r="BL36" s="1262"/>
      <c r="BM36" s="1262"/>
      <c r="BN36" s="1262"/>
      <c r="BO36" s="1275"/>
    </row>
    <row r="37" spans="1:67" s="1" customFormat="1" ht="24" customHeight="1" thickBot="1">
      <c r="A37" s="1186" t="s">
        <v>72</v>
      </c>
      <c r="B37" s="969"/>
      <c r="C37" s="969"/>
      <c r="D37" s="969"/>
      <c r="E37" s="969"/>
      <c r="F37" s="969"/>
      <c r="G37" s="969"/>
      <c r="H37" s="970"/>
      <c r="I37" s="970"/>
      <c r="J37" s="970"/>
      <c r="K37" s="970"/>
      <c r="L37" s="970"/>
      <c r="M37" s="970"/>
      <c r="N37" s="970"/>
      <c r="O37" s="971"/>
      <c r="P37" s="122"/>
      <c r="Q37" s="1264"/>
      <c r="R37" s="1265"/>
      <c r="S37" s="1265"/>
      <c r="T37" s="1265"/>
      <c r="U37" s="1265"/>
      <c r="V37" s="1265"/>
      <c r="W37" s="1265"/>
      <c r="X37" s="1265"/>
      <c r="Y37" s="1265"/>
      <c r="Z37" s="1265"/>
      <c r="AA37" s="1265"/>
      <c r="AB37" s="1265"/>
      <c r="AC37" s="1265"/>
      <c r="AD37" s="1265"/>
      <c r="AE37" s="1265"/>
      <c r="AF37" s="1265"/>
      <c r="AG37" s="1266"/>
      <c r="AI37" s="968" t="s">
        <v>72</v>
      </c>
      <c r="AJ37" s="969"/>
      <c r="AK37" s="969"/>
      <c r="AL37" s="969"/>
      <c r="AM37" s="969"/>
      <c r="AN37" s="969"/>
      <c r="AO37" s="969"/>
      <c r="AP37" s="970"/>
      <c r="AQ37" s="970"/>
      <c r="AR37" s="970"/>
      <c r="AS37" s="970"/>
      <c r="AT37" s="970"/>
      <c r="AU37" s="970"/>
      <c r="AV37" s="970"/>
      <c r="AW37" s="971"/>
      <c r="AX37" s="122"/>
      <c r="AY37" s="1264"/>
      <c r="AZ37" s="1265"/>
      <c r="BA37" s="1265"/>
      <c r="BB37" s="1265"/>
      <c r="BC37" s="1265"/>
      <c r="BD37" s="1265"/>
      <c r="BE37" s="1265"/>
      <c r="BF37" s="1265"/>
      <c r="BG37" s="1265"/>
      <c r="BH37" s="1265"/>
      <c r="BI37" s="1265"/>
      <c r="BJ37" s="1265"/>
      <c r="BK37" s="1265"/>
      <c r="BL37" s="1265"/>
      <c r="BM37" s="1265"/>
      <c r="BN37" s="1265"/>
      <c r="BO37" s="1276"/>
    </row>
    <row r="38" spans="1:67" s="1" customFormat="1" ht="24" customHeight="1">
      <c r="A38" s="1186" t="s">
        <v>73</v>
      </c>
      <c r="B38" s="969"/>
      <c r="C38" s="969"/>
      <c r="D38" s="969"/>
      <c r="E38" s="969"/>
      <c r="F38" s="969"/>
      <c r="G38" s="969"/>
      <c r="H38" s="970"/>
      <c r="I38" s="970"/>
      <c r="J38" s="970"/>
      <c r="K38" s="970"/>
      <c r="L38" s="970"/>
      <c r="M38" s="970"/>
      <c r="N38" s="970"/>
      <c r="O38" s="971"/>
      <c r="P38" s="121"/>
      <c r="Q38" s="930" t="s">
        <v>713</v>
      </c>
      <c r="R38" s="931"/>
      <c r="S38" s="931"/>
      <c r="T38" s="931"/>
      <c r="U38" s="931"/>
      <c r="V38" s="931"/>
      <c r="W38" s="931"/>
      <c r="X38" s="931"/>
      <c r="Y38" s="931"/>
      <c r="Z38" s="931"/>
      <c r="AA38" s="931"/>
      <c r="AB38" s="931"/>
      <c r="AC38" s="931"/>
      <c r="AD38" s="931"/>
      <c r="AE38" s="931"/>
      <c r="AF38" s="931"/>
      <c r="AG38" s="932"/>
      <c r="AI38" s="968" t="s">
        <v>73</v>
      </c>
      <c r="AJ38" s="969"/>
      <c r="AK38" s="969"/>
      <c r="AL38" s="969"/>
      <c r="AM38" s="969"/>
      <c r="AN38" s="969"/>
      <c r="AO38" s="969"/>
      <c r="AP38" s="970"/>
      <c r="AQ38" s="970"/>
      <c r="AR38" s="970"/>
      <c r="AS38" s="970"/>
      <c r="AT38" s="970"/>
      <c r="AU38" s="970"/>
      <c r="AV38" s="970"/>
      <c r="AW38" s="971"/>
      <c r="AX38" s="121"/>
      <c r="AY38" s="939" t="s">
        <v>464</v>
      </c>
      <c r="AZ38" s="940"/>
      <c r="BA38" s="940"/>
      <c r="BB38" s="940"/>
      <c r="BC38" s="940"/>
      <c r="BD38" s="940"/>
      <c r="BE38" s="940"/>
      <c r="BF38" s="940"/>
      <c r="BG38" s="940"/>
      <c r="BH38" s="940"/>
      <c r="BI38" s="940"/>
      <c r="BJ38" s="940"/>
      <c r="BK38" s="940"/>
      <c r="BL38" s="940"/>
      <c r="BM38" s="940"/>
      <c r="BN38" s="940"/>
      <c r="BO38" s="941"/>
    </row>
    <row r="39" spans="1:67" s="1" customFormat="1" ht="24" customHeight="1">
      <c r="A39" s="1186" t="s">
        <v>83</v>
      </c>
      <c r="B39" s="969"/>
      <c r="C39" s="969"/>
      <c r="D39" s="969"/>
      <c r="E39" s="969"/>
      <c r="F39" s="969"/>
      <c r="G39" s="969"/>
      <c r="H39" s="970"/>
      <c r="I39" s="970"/>
      <c r="J39" s="970"/>
      <c r="K39" s="970"/>
      <c r="L39" s="970"/>
      <c r="M39" s="970"/>
      <c r="N39" s="970"/>
      <c r="O39" s="971"/>
      <c r="P39" s="122"/>
      <c r="Q39" s="933"/>
      <c r="R39" s="934"/>
      <c r="S39" s="934"/>
      <c r="T39" s="934"/>
      <c r="U39" s="934"/>
      <c r="V39" s="934"/>
      <c r="W39" s="934"/>
      <c r="X39" s="934"/>
      <c r="Y39" s="934"/>
      <c r="Z39" s="934"/>
      <c r="AA39" s="934"/>
      <c r="AB39" s="934"/>
      <c r="AC39" s="934"/>
      <c r="AD39" s="934"/>
      <c r="AE39" s="934"/>
      <c r="AF39" s="934"/>
      <c r="AG39" s="935"/>
      <c r="AI39" s="968" t="s">
        <v>83</v>
      </c>
      <c r="AJ39" s="969"/>
      <c r="AK39" s="969"/>
      <c r="AL39" s="969"/>
      <c r="AM39" s="969"/>
      <c r="AN39" s="969"/>
      <c r="AO39" s="969"/>
      <c r="AP39" s="970"/>
      <c r="AQ39" s="970"/>
      <c r="AR39" s="970"/>
      <c r="AS39" s="970"/>
      <c r="AT39" s="970"/>
      <c r="AU39" s="970"/>
      <c r="AV39" s="970"/>
      <c r="AW39" s="971"/>
      <c r="AX39" s="122"/>
      <c r="AY39" s="942" t="s">
        <v>722</v>
      </c>
      <c r="AZ39" s="943"/>
      <c r="BA39" s="943"/>
      <c r="BB39" s="943"/>
      <c r="BC39" s="943"/>
      <c r="BD39" s="943"/>
      <c r="BE39" s="943"/>
      <c r="BF39" s="943"/>
      <c r="BG39" s="943"/>
      <c r="BH39" s="943"/>
      <c r="BI39" s="943"/>
      <c r="BJ39" s="943"/>
      <c r="BK39" s="943"/>
      <c r="BL39" s="943"/>
      <c r="BM39" s="943"/>
      <c r="BN39" s="943"/>
      <c r="BO39" s="944"/>
    </row>
    <row r="40" spans="1:67" s="1" customFormat="1" ht="24" customHeight="1">
      <c r="A40" s="1186" t="s">
        <v>85</v>
      </c>
      <c r="B40" s="969"/>
      <c r="C40" s="969"/>
      <c r="D40" s="969"/>
      <c r="E40" s="969"/>
      <c r="F40" s="969"/>
      <c r="G40" s="969"/>
      <c r="H40" s="970"/>
      <c r="I40" s="970"/>
      <c r="J40" s="970"/>
      <c r="K40" s="970"/>
      <c r="L40" s="970"/>
      <c r="M40" s="970"/>
      <c r="N40" s="970"/>
      <c r="O40" s="971"/>
      <c r="P40" s="122"/>
      <c r="Q40" s="933"/>
      <c r="R40" s="934"/>
      <c r="S40" s="934"/>
      <c r="T40" s="934"/>
      <c r="U40" s="934"/>
      <c r="V40" s="934"/>
      <c r="W40" s="934"/>
      <c r="X40" s="934"/>
      <c r="Y40" s="934"/>
      <c r="Z40" s="934"/>
      <c r="AA40" s="934"/>
      <c r="AB40" s="934"/>
      <c r="AC40" s="934"/>
      <c r="AD40" s="934"/>
      <c r="AE40" s="934"/>
      <c r="AF40" s="934"/>
      <c r="AG40" s="935"/>
      <c r="AI40" s="968" t="s">
        <v>85</v>
      </c>
      <c r="AJ40" s="969"/>
      <c r="AK40" s="969"/>
      <c r="AL40" s="969"/>
      <c r="AM40" s="969"/>
      <c r="AN40" s="969"/>
      <c r="AO40" s="969"/>
      <c r="AP40" s="970"/>
      <c r="AQ40" s="970"/>
      <c r="AR40" s="970"/>
      <c r="AS40" s="970"/>
      <c r="AT40" s="970"/>
      <c r="AU40" s="970"/>
      <c r="AV40" s="970"/>
      <c r="AW40" s="971"/>
      <c r="AX40" s="122"/>
      <c r="AY40" s="942"/>
      <c r="AZ40" s="943"/>
      <c r="BA40" s="943"/>
      <c r="BB40" s="943"/>
      <c r="BC40" s="943"/>
      <c r="BD40" s="943"/>
      <c r="BE40" s="943"/>
      <c r="BF40" s="943"/>
      <c r="BG40" s="943"/>
      <c r="BH40" s="943"/>
      <c r="BI40" s="943"/>
      <c r="BJ40" s="943"/>
      <c r="BK40" s="943"/>
      <c r="BL40" s="943"/>
      <c r="BM40" s="943"/>
      <c r="BN40" s="943"/>
      <c r="BO40" s="944"/>
    </row>
    <row r="41" spans="1:67" s="1" customFormat="1" ht="24" customHeight="1" thickBot="1">
      <c r="A41" s="1174" t="s">
        <v>74</v>
      </c>
      <c r="B41" s="954"/>
      <c r="C41" s="954"/>
      <c r="D41" s="954"/>
      <c r="E41" s="954"/>
      <c r="F41" s="954"/>
      <c r="G41" s="954"/>
      <c r="H41" s="1181"/>
      <c r="I41" s="1181"/>
      <c r="J41" s="1181"/>
      <c r="K41" s="1181"/>
      <c r="L41" s="1181"/>
      <c r="M41" s="1181"/>
      <c r="N41" s="1181"/>
      <c r="O41" s="1182"/>
      <c r="P41" s="122"/>
      <c r="Q41" s="933"/>
      <c r="R41" s="934"/>
      <c r="S41" s="934"/>
      <c r="T41" s="934"/>
      <c r="U41" s="934"/>
      <c r="V41" s="934"/>
      <c r="W41" s="934"/>
      <c r="X41" s="934"/>
      <c r="Y41" s="934"/>
      <c r="Z41" s="934"/>
      <c r="AA41" s="934"/>
      <c r="AB41" s="934"/>
      <c r="AC41" s="934"/>
      <c r="AD41" s="934"/>
      <c r="AE41" s="934"/>
      <c r="AF41" s="934"/>
      <c r="AG41" s="935"/>
      <c r="AI41" s="953" t="s">
        <v>74</v>
      </c>
      <c r="AJ41" s="954"/>
      <c r="AK41" s="954"/>
      <c r="AL41" s="954"/>
      <c r="AM41" s="954"/>
      <c r="AN41" s="954"/>
      <c r="AO41" s="954"/>
      <c r="AP41" s="1003">
        <v>5</v>
      </c>
      <c r="AQ41" s="1003"/>
      <c r="AR41" s="1003">
        <v>4</v>
      </c>
      <c r="AS41" s="1003"/>
      <c r="AT41" s="1003">
        <v>1</v>
      </c>
      <c r="AU41" s="1003"/>
      <c r="AV41" s="1003"/>
      <c r="AW41" s="1004"/>
      <c r="AX41" s="122"/>
      <c r="AY41" s="942"/>
      <c r="AZ41" s="943"/>
      <c r="BA41" s="943"/>
      <c r="BB41" s="943"/>
      <c r="BC41" s="943"/>
      <c r="BD41" s="943"/>
      <c r="BE41" s="943"/>
      <c r="BF41" s="943"/>
      <c r="BG41" s="943"/>
      <c r="BH41" s="943"/>
      <c r="BI41" s="943"/>
      <c r="BJ41" s="943"/>
      <c r="BK41" s="943"/>
      <c r="BL41" s="943"/>
      <c r="BM41" s="943"/>
      <c r="BN41" s="943"/>
      <c r="BO41" s="944"/>
    </row>
    <row r="42" spans="1:67" s="1" customFormat="1" ht="24" customHeight="1">
      <c r="A42" s="1183" t="s">
        <v>81</v>
      </c>
      <c r="B42" s="950"/>
      <c r="C42" s="950"/>
      <c r="D42" s="950"/>
      <c r="E42" s="950"/>
      <c r="F42" s="950"/>
      <c r="G42" s="950"/>
      <c r="H42" s="1184">
        <f>SUM(H29:I41)</f>
        <v>0</v>
      </c>
      <c r="I42" s="1184"/>
      <c r="J42" s="1184">
        <f>SUM(J29:K41)</f>
        <v>0</v>
      </c>
      <c r="K42" s="1184"/>
      <c r="L42" s="1184">
        <f>SUM(L29:M41)</f>
        <v>0</v>
      </c>
      <c r="M42" s="1184"/>
      <c r="N42" s="1184">
        <f>SUM(N29:O41)</f>
        <v>0</v>
      </c>
      <c r="O42" s="1185"/>
      <c r="P42" s="122"/>
      <c r="Q42" s="933"/>
      <c r="R42" s="934"/>
      <c r="S42" s="934"/>
      <c r="T42" s="934"/>
      <c r="U42" s="934"/>
      <c r="V42" s="934"/>
      <c r="W42" s="934"/>
      <c r="X42" s="934"/>
      <c r="Y42" s="934"/>
      <c r="Z42" s="934"/>
      <c r="AA42" s="934"/>
      <c r="AB42" s="934"/>
      <c r="AC42" s="934"/>
      <c r="AD42" s="934"/>
      <c r="AE42" s="934"/>
      <c r="AF42" s="934"/>
      <c r="AG42" s="935"/>
      <c r="AI42" s="949" t="s">
        <v>81</v>
      </c>
      <c r="AJ42" s="950"/>
      <c r="AK42" s="950"/>
      <c r="AL42" s="950"/>
      <c r="AM42" s="950"/>
      <c r="AN42" s="950"/>
      <c r="AO42" s="950"/>
      <c r="AP42" s="951">
        <f>SUM(AP29:AQ41)</f>
        <v>35</v>
      </c>
      <c r="AQ42" s="951"/>
      <c r="AR42" s="951">
        <f>SUM(AR29:AS41)</f>
        <v>34</v>
      </c>
      <c r="AS42" s="951"/>
      <c r="AT42" s="951">
        <f>SUM(AT29:AU41)</f>
        <v>1</v>
      </c>
      <c r="AU42" s="951"/>
      <c r="AV42" s="951">
        <f>SUM(AV29:AW41)</f>
        <v>0</v>
      </c>
      <c r="AW42" s="952"/>
      <c r="AX42" s="122"/>
      <c r="AY42" s="942"/>
      <c r="AZ42" s="943"/>
      <c r="BA42" s="943"/>
      <c r="BB42" s="943"/>
      <c r="BC42" s="943"/>
      <c r="BD42" s="943"/>
      <c r="BE42" s="943"/>
      <c r="BF42" s="943"/>
      <c r="BG42" s="943"/>
      <c r="BH42" s="943"/>
      <c r="BI42" s="943"/>
      <c r="BJ42" s="943"/>
      <c r="BK42" s="943"/>
      <c r="BL42" s="943"/>
      <c r="BM42" s="943"/>
      <c r="BN42" s="943"/>
      <c r="BO42" s="944"/>
    </row>
    <row r="43" spans="1:67" s="1" customFormat="1" ht="24" customHeight="1" thickBot="1">
      <c r="A43" s="1174" t="s">
        <v>82</v>
      </c>
      <c r="B43" s="954"/>
      <c r="C43" s="954"/>
      <c r="D43" s="954"/>
      <c r="E43" s="954"/>
      <c r="F43" s="954"/>
      <c r="G43" s="954"/>
      <c r="H43" s="1175">
        <f>H42+J42</f>
        <v>0</v>
      </c>
      <c r="I43" s="1176"/>
      <c r="J43" s="1176"/>
      <c r="K43" s="1177"/>
      <c r="L43" s="1175">
        <f>L42+N42</f>
        <v>0</v>
      </c>
      <c r="M43" s="1176"/>
      <c r="N43" s="1176"/>
      <c r="O43" s="1178"/>
      <c r="P43" s="122"/>
      <c r="Q43" s="936"/>
      <c r="R43" s="937"/>
      <c r="S43" s="937"/>
      <c r="T43" s="937"/>
      <c r="U43" s="937"/>
      <c r="V43" s="937"/>
      <c r="W43" s="937"/>
      <c r="X43" s="937"/>
      <c r="Y43" s="937"/>
      <c r="Z43" s="937"/>
      <c r="AA43" s="937"/>
      <c r="AB43" s="937"/>
      <c r="AC43" s="937"/>
      <c r="AD43" s="937"/>
      <c r="AE43" s="937"/>
      <c r="AF43" s="937"/>
      <c r="AG43" s="938"/>
      <c r="AI43" s="953" t="s">
        <v>82</v>
      </c>
      <c r="AJ43" s="954"/>
      <c r="AK43" s="954"/>
      <c r="AL43" s="954"/>
      <c r="AM43" s="954"/>
      <c r="AN43" s="954"/>
      <c r="AO43" s="954"/>
      <c r="AP43" s="955">
        <f>AP42+AR42</f>
        <v>69</v>
      </c>
      <c r="AQ43" s="956"/>
      <c r="AR43" s="956"/>
      <c r="AS43" s="957"/>
      <c r="AT43" s="955">
        <f>AT42+AV42</f>
        <v>1</v>
      </c>
      <c r="AU43" s="956"/>
      <c r="AV43" s="956"/>
      <c r="AW43" s="958"/>
      <c r="AX43" s="122"/>
      <c r="AY43" s="945"/>
      <c r="AZ43" s="946"/>
      <c r="BA43" s="946"/>
      <c r="BB43" s="946"/>
      <c r="BC43" s="946"/>
      <c r="BD43" s="946"/>
      <c r="BE43" s="946"/>
      <c r="BF43" s="946"/>
      <c r="BG43" s="946"/>
      <c r="BH43" s="946"/>
      <c r="BI43" s="946"/>
      <c r="BJ43" s="946"/>
      <c r="BK43" s="946"/>
      <c r="BL43" s="946"/>
      <c r="BM43" s="946"/>
      <c r="BN43" s="946"/>
      <c r="BO43" s="947"/>
    </row>
    <row r="44" spans="1:67" s="1" customFormat="1" ht="7.5" customHeight="1" thickBot="1">
      <c r="A44" s="46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I44" s="633"/>
      <c r="AJ44" s="6"/>
      <c r="AK44" s="6"/>
      <c r="AL44" s="6"/>
      <c r="AM44" s="6"/>
      <c r="AN44" s="6"/>
      <c r="AO44" s="6"/>
      <c r="AP44" s="621"/>
      <c r="AQ44" s="621"/>
      <c r="AR44" s="621"/>
      <c r="AS44" s="621"/>
      <c r="AT44" s="621"/>
      <c r="AU44" s="621"/>
      <c r="AV44" s="621"/>
      <c r="AW44" s="621"/>
      <c r="AX44" s="122"/>
      <c r="AY44" s="122"/>
      <c r="AZ44" s="122"/>
      <c r="BA44" s="122"/>
      <c r="BB44" s="122"/>
      <c r="BC44" s="122"/>
      <c r="BD44" s="122"/>
      <c r="BE44" s="122"/>
      <c r="BF44" s="122"/>
      <c r="BG44" s="122"/>
      <c r="BH44" s="122"/>
      <c r="BI44" s="122"/>
      <c r="BJ44" s="122"/>
      <c r="BK44" s="122"/>
      <c r="BL44" s="122"/>
      <c r="BM44" s="122"/>
      <c r="BN44" s="122"/>
      <c r="BO44" s="634"/>
    </row>
    <row r="45" spans="1:67" s="1" customFormat="1" ht="39.75" customHeight="1">
      <c r="A45" s="1179" t="s">
        <v>169</v>
      </c>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1180"/>
      <c r="AI45" s="959" t="s">
        <v>169</v>
      </c>
      <c r="AJ45" s="960"/>
      <c r="AK45" s="960"/>
      <c r="AL45" s="960"/>
      <c r="AM45" s="960"/>
      <c r="AN45" s="960"/>
      <c r="AO45" s="960"/>
      <c r="AP45" s="960"/>
      <c r="AQ45" s="960"/>
      <c r="AR45" s="960"/>
      <c r="AS45" s="960"/>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961"/>
    </row>
    <row r="46" spans="1:67" s="1" customFormat="1" ht="14.25" customHeight="1">
      <c r="A46" s="1164" t="s">
        <v>170</v>
      </c>
      <c r="B46" s="963"/>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63"/>
      <c r="AE46" s="963"/>
      <c r="AF46" s="963"/>
      <c r="AG46" s="1165"/>
      <c r="AI46" s="962" t="s">
        <v>170</v>
      </c>
      <c r="AJ46" s="963"/>
      <c r="AK46" s="963"/>
      <c r="AL46" s="963"/>
      <c r="AM46" s="963"/>
      <c r="AN46" s="963"/>
      <c r="AO46" s="963"/>
      <c r="AP46" s="963"/>
      <c r="AQ46" s="963"/>
      <c r="AR46" s="963"/>
      <c r="AS46" s="963"/>
      <c r="AT46" s="963"/>
      <c r="AU46" s="963"/>
      <c r="AV46" s="963"/>
      <c r="AW46" s="963"/>
      <c r="AX46" s="963"/>
      <c r="AY46" s="963"/>
      <c r="AZ46" s="963"/>
      <c r="BA46" s="963"/>
      <c r="BB46" s="963"/>
      <c r="BC46" s="963"/>
      <c r="BD46" s="963"/>
      <c r="BE46" s="963"/>
      <c r="BF46" s="963"/>
      <c r="BG46" s="963"/>
      <c r="BH46" s="963"/>
      <c r="BI46" s="963"/>
      <c r="BJ46" s="963"/>
      <c r="BK46" s="963"/>
      <c r="BL46" s="963"/>
      <c r="BM46" s="963"/>
      <c r="BN46" s="963"/>
      <c r="BO46" s="964"/>
    </row>
    <row r="47" spans="1:67" s="1" customFormat="1" ht="14.25" customHeight="1">
      <c r="A47" s="1164" t="s">
        <v>171</v>
      </c>
      <c r="B47" s="963"/>
      <c r="C47" s="963"/>
      <c r="D47" s="963"/>
      <c r="E47" s="963"/>
      <c r="F47" s="963"/>
      <c r="G47" s="963"/>
      <c r="H47" s="963"/>
      <c r="I47" s="963"/>
      <c r="J47" s="963"/>
      <c r="K47" s="963"/>
      <c r="L47" s="963"/>
      <c r="M47" s="963"/>
      <c r="N47" s="963"/>
      <c r="O47" s="963"/>
      <c r="P47" s="963"/>
      <c r="Q47" s="963"/>
      <c r="R47" s="963"/>
      <c r="S47" s="963"/>
      <c r="T47" s="963"/>
      <c r="U47" s="963"/>
      <c r="V47" s="963"/>
      <c r="W47" s="963"/>
      <c r="X47" s="963"/>
      <c r="Y47" s="963"/>
      <c r="Z47" s="963"/>
      <c r="AA47" s="963"/>
      <c r="AB47" s="963"/>
      <c r="AC47" s="963"/>
      <c r="AD47" s="963"/>
      <c r="AE47" s="963"/>
      <c r="AF47" s="963"/>
      <c r="AG47" s="1165"/>
      <c r="AI47" s="962" t="s">
        <v>171</v>
      </c>
      <c r="AJ47" s="963"/>
      <c r="AK47" s="963"/>
      <c r="AL47" s="963"/>
      <c r="AM47" s="963"/>
      <c r="AN47" s="963"/>
      <c r="AO47" s="963"/>
      <c r="AP47" s="963"/>
      <c r="AQ47" s="963"/>
      <c r="AR47" s="963"/>
      <c r="AS47" s="963"/>
      <c r="AT47" s="963"/>
      <c r="AU47" s="963"/>
      <c r="AV47" s="963"/>
      <c r="AW47" s="963"/>
      <c r="AX47" s="963"/>
      <c r="AY47" s="963"/>
      <c r="AZ47" s="963"/>
      <c r="BA47" s="963"/>
      <c r="BB47" s="963"/>
      <c r="BC47" s="963"/>
      <c r="BD47" s="963"/>
      <c r="BE47" s="963"/>
      <c r="BF47" s="963"/>
      <c r="BG47" s="963"/>
      <c r="BH47" s="963"/>
      <c r="BI47" s="963"/>
      <c r="BJ47" s="963"/>
      <c r="BK47" s="963"/>
      <c r="BL47" s="963"/>
      <c r="BM47" s="963"/>
      <c r="BN47" s="963"/>
      <c r="BO47" s="964"/>
    </row>
    <row r="48" spans="1:67" s="1" customFormat="1" ht="14.25" customHeight="1">
      <c r="A48" s="1164" t="s">
        <v>172</v>
      </c>
      <c r="B48" s="963"/>
      <c r="C48" s="963"/>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1165"/>
      <c r="AI48" s="962" t="s">
        <v>172</v>
      </c>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63"/>
      <c r="BK48" s="963"/>
      <c r="BL48" s="963"/>
      <c r="BM48" s="963"/>
      <c r="BN48" s="963"/>
      <c r="BO48" s="964"/>
    </row>
    <row r="49" spans="1:67" s="1" customFormat="1" ht="14.25" customHeight="1" thickBot="1">
      <c r="A49" s="1166" t="s">
        <v>173</v>
      </c>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1167"/>
      <c r="AI49" s="965" t="s">
        <v>173</v>
      </c>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7"/>
    </row>
    <row r="50" spans="1:67" ht="6" customHeight="1">
      <c r="A50" s="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I50" s="635"/>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636"/>
    </row>
    <row r="51" spans="1:67" s="1" customFormat="1">
      <c r="A51" s="973" t="s">
        <v>7</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I51" s="972" t="s">
        <v>7</v>
      </c>
      <c r="AJ51" s="973"/>
      <c r="AK51" s="973"/>
      <c r="AL51" s="973"/>
      <c r="AM51" s="973"/>
      <c r="AN51" s="973"/>
      <c r="AO51" s="973"/>
      <c r="AP51" s="973"/>
      <c r="AQ51" s="973"/>
      <c r="AR51" s="973"/>
      <c r="AS51" s="973"/>
      <c r="AT51" s="973"/>
      <c r="AU51" s="973"/>
      <c r="AV51" s="973"/>
      <c r="AW51" s="973"/>
      <c r="AX51" s="973"/>
      <c r="AY51" s="973"/>
      <c r="AZ51" s="973"/>
      <c r="BA51" s="973"/>
      <c r="BB51" s="973"/>
      <c r="BC51" s="973"/>
      <c r="BD51" s="973"/>
      <c r="BE51" s="973"/>
      <c r="BF51" s="973"/>
      <c r="BG51" s="973"/>
      <c r="BH51" s="973"/>
      <c r="BI51" s="973"/>
      <c r="BJ51" s="973"/>
      <c r="BK51" s="973"/>
      <c r="BL51" s="973"/>
      <c r="BM51" s="973"/>
      <c r="BN51" s="973"/>
      <c r="BO51" s="974"/>
    </row>
    <row r="52" spans="1:67">
      <c r="A52" s="948" t="s">
        <v>174</v>
      </c>
      <c r="B52" s="948"/>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I52" s="1277" t="s">
        <v>174</v>
      </c>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9"/>
    </row>
    <row r="53" spans="1:67" ht="6" customHeight="1" thickBot="1">
      <c r="A53" s="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I53" s="635"/>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636"/>
    </row>
    <row r="54" spans="1:67" ht="13.5" customHeight="1">
      <c r="A54" s="395"/>
      <c r="B54" s="390"/>
      <c r="C54" s="392"/>
      <c r="D54" s="392"/>
      <c r="E54" s="392"/>
      <c r="F54" s="392"/>
      <c r="G54" s="392"/>
      <c r="H54" s="390"/>
      <c r="I54" s="392"/>
      <c r="J54" s="392"/>
      <c r="K54" s="392"/>
      <c r="L54" s="392"/>
      <c r="M54" s="392"/>
      <c r="O54" s="975" t="s">
        <v>6</v>
      </c>
      <c r="P54" s="978" t="s">
        <v>5</v>
      </c>
      <c r="Q54" s="979"/>
      <c r="R54" s="980"/>
      <c r="S54" s="979" t="s">
        <v>4</v>
      </c>
      <c r="T54" s="980"/>
      <c r="U54" s="981" t="s">
        <v>3</v>
      </c>
      <c r="V54" s="980"/>
      <c r="W54" s="981" t="s">
        <v>175</v>
      </c>
      <c r="X54" s="980"/>
      <c r="Y54" s="982" t="s">
        <v>2</v>
      </c>
      <c r="Z54" s="982"/>
      <c r="AA54" s="982" t="s">
        <v>105</v>
      </c>
      <c r="AB54" s="982"/>
      <c r="AC54" s="982" t="s">
        <v>1</v>
      </c>
      <c r="AD54" s="982"/>
      <c r="AE54" s="983" t="s">
        <v>0</v>
      </c>
      <c r="AF54" s="983"/>
      <c r="AG54" s="1173"/>
      <c r="AI54" s="637"/>
      <c r="AJ54" s="390"/>
      <c r="AK54" s="392"/>
      <c r="AL54" s="392"/>
      <c r="AM54" s="392"/>
      <c r="AN54" s="392"/>
      <c r="AO54" s="392"/>
      <c r="AP54" s="390"/>
      <c r="AQ54" s="392"/>
      <c r="AR54" s="392"/>
      <c r="AS54" s="392"/>
      <c r="AT54" s="392"/>
      <c r="AU54" s="392"/>
      <c r="AV54" s="638"/>
      <c r="AW54" s="975" t="s">
        <v>6</v>
      </c>
      <c r="AX54" s="978" t="s">
        <v>5</v>
      </c>
      <c r="AY54" s="979"/>
      <c r="AZ54" s="980"/>
      <c r="BA54" s="979" t="s">
        <v>4</v>
      </c>
      <c r="BB54" s="980"/>
      <c r="BC54" s="981" t="s">
        <v>3</v>
      </c>
      <c r="BD54" s="980"/>
      <c r="BE54" s="981" t="s">
        <v>175</v>
      </c>
      <c r="BF54" s="980"/>
      <c r="BG54" s="982" t="s">
        <v>2</v>
      </c>
      <c r="BH54" s="982"/>
      <c r="BI54" s="982" t="s">
        <v>105</v>
      </c>
      <c r="BJ54" s="982"/>
      <c r="BK54" s="982" t="s">
        <v>1</v>
      </c>
      <c r="BL54" s="982"/>
      <c r="BM54" s="983" t="s">
        <v>0</v>
      </c>
      <c r="BN54" s="983"/>
      <c r="BO54" s="984"/>
    </row>
    <row r="55" spans="1:67" ht="13.5" customHeight="1">
      <c r="A55" s="395"/>
      <c r="B55" s="390"/>
      <c r="C55" s="392"/>
      <c r="D55" s="392"/>
      <c r="E55" s="392"/>
      <c r="F55" s="392"/>
      <c r="G55" s="392"/>
      <c r="H55" s="390"/>
      <c r="I55" s="392"/>
      <c r="J55" s="392"/>
      <c r="K55" s="392"/>
      <c r="L55" s="392"/>
      <c r="M55" s="392"/>
      <c r="O55" s="976"/>
      <c r="P55" s="985"/>
      <c r="Q55" s="986"/>
      <c r="R55" s="987"/>
      <c r="S55" s="986"/>
      <c r="T55" s="987"/>
      <c r="U55" s="994"/>
      <c r="V55" s="987"/>
      <c r="W55" s="994"/>
      <c r="X55" s="987"/>
      <c r="Y55" s="997" t="s">
        <v>103</v>
      </c>
      <c r="Z55" s="997"/>
      <c r="AA55" s="997" t="s">
        <v>103</v>
      </c>
      <c r="AB55" s="997"/>
      <c r="AC55" s="997" t="s">
        <v>103</v>
      </c>
      <c r="AD55" s="997"/>
      <c r="AE55" s="999"/>
      <c r="AF55" s="999"/>
      <c r="AG55" s="1170"/>
      <c r="AI55" s="637"/>
      <c r="AJ55" s="390"/>
      <c r="AK55" s="392"/>
      <c r="AL55" s="392"/>
      <c r="AM55" s="392"/>
      <c r="AN55" s="392"/>
      <c r="AO55" s="392"/>
      <c r="AP55" s="390"/>
      <c r="AQ55" s="392"/>
      <c r="AR55" s="392"/>
      <c r="AS55" s="392"/>
      <c r="AT55" s="392"/>
      <c r="AU55" s="392"/>
      <c r="AV55" s="638"/>
      <c r="AW55" s="976"/>
      <c r="AX55" s="985"/>
      <c r="AY55" s="986"/>
      <c r="AZ55" s="987"/>
      <c r="BA55" s="986"/>
      <c r="BB55" s="987"/>
      <c r="BC55" s="994"/>
      <c r="BD55" s="987"/>
      <c r="BE55" s="994"/>
      <c r="BF55" s="987"/>
      <c r="BG55" s="997" t="s">
        <v>103</v>
      </c>
      <c r="BH55" s="997"/>
      <c r="BI55" s="997" t="s">
        <v>103</v>
      </c>
      <c r="BJ55" s="997"/>
      <c r="BK55" s="997" t="s">
        <v>103</v>
      </c>
      <c r="BL55" s="997"/>
      <c r="BM55" s="999"/>
      <c r="BN55" s="999"/>
      <c r="BO55" s="1000"/>
    </row>
    <row r="56" spans="1:67" ht="12.75" customHeight="1">
      <c r="A56" s="395"/>
      <c r="B56" s="390"/>
      <c r="C56" s="392"/>
      <c r="D56" s="392"/>
      <c r="E56" s="392"/>
      <c r="F56" s="392"/>
      <c r="G56" s="392"/>
      <c r="H56" s="390"/>
      <c r="I56" s="392"/>
      <c r="J56" s="392"/>
      <c r="K56" s="392"/>
      <c r="L56" s="392"/>
      <c r="M56" s="392"/>
      <c r="O56" s="976"/>
      <c r="P56" s="988"/>
      <c r="Q56" s="989"/>
      <c r="R56" s="990"/>
      <c r="S56" s="989"/>
      <c r="T56" s="990"/>
      <c r="U56" s="995"/>
      <c r="V56" s="990"/>
      <c r="W56" s="995"/>
      <c r="X56" s="990"/>
      <c r="Y56" s="997"/>
      <c r="Z56" s="997"/>
      <c r="AA56" s="997"/>
      <c r="AB56" s="997"/>
      <c r="AC56" s="997"/>
      <c r="AD56" s="997"/>
      <c r="AE56" s="999"/>
      <c r="AF56" s="999"/>
      <c r="AG56" s="1170"/>
      <c r="AI56" s="637"/>
      <c r="AJ56" s="390"/>
      <c r="AK56" s="392"/>
      <c r="AL56" s="392"/>
      <c r="AM56" s="392"/>
      <c r="AN56" s="392"/>
      <c r="AO56" s="392"/>
      <c r="AP56" s="390"/>
      <c r="AQ56" s="392"/>
      <c r="AR56" s="392"/>
      <c r="AS56" s="392"/>
      <c r="AT56" s="392"/>
      <c r="AU56" s="392"/>
      <c r="AV56" s="638"/>
      <c r="AW56" s="976"/>
      <c r="AX56" s="988"/>
      <c r="AY56" s="989"/>
      <c r="AZ56" s="990"/>
      <c r="BA56" s="989"/>
      <c r="BB56" s="990"/>
      <c r="BC56" s="995"/>
      <c r="BD56" s="990"/>
      <c r="BE56" s="995"/>
      <c r="BF56" s="990"/>
      <c r="BG56" s="997"/>
      <c r="BH56" s="997"/>
      <c r="BI56" s="997"/>
      <c r="BJ56" s="997"/>
      <c r="BK56" s="997"/>
      <c r="BL56" s="997"/>
      <c r="BM56" s="999"/>
      <c r="BN56" s="999"/>
      <c r="BO56" s="1000"/>
    </row>
    <row r="57" spans="1:67" ht="12" customHeight="1" thickBot="1">
      <c r="A57" s="395"/>
      <c r="B57" s="391"/>
      <c r="C57" s="393"/>
      <c r="D57" s="393"/>
      <c r="E57" s="393"/>
      <c r="F57" s="393"/>
      <c r="G57" s="393"/>
      <c r="H57" s="391"/>
      <c r="I57" s="394"/>
      <c r="J57" s="394"/>
      <c r="K57" s="394"/>
      <c r="L57" s="394"/>
      <c r="M57" s="394"/>
      <c r="O57" s="1163"/>
      <c r="P57" s="1160"/>
      <c r="Q57" s="1161"/>
      <c r="R57" s="1162"/>
      <c r="S57" s="1161"/>
      <c r="T57" s="1162"/>
      <c r="U57" s="1168"/>
      <c r="V57" s="1162"/>
      <c r="W57" s="1168"/>
      <c r="X57" s="1162"/>
      <c r="Y57" s="1169"/>
      <c r="Z57" s="1169"/>
      <c r="AA57" s="1169"/>
      <c r="AB57" s="1169"/>
      <c r="AC57" s="1169"/>
      <c r="AD57" s="1169"/>
      <c r="AE57" s="1171"/>
      <c r="AF57" s="1171"/>
      <c r="AG57" s="1172"/>
      <c r="AI57" s="639"/>
      <c r="AJ57" s="640"/>
      <c r="AK57" s="641"/>
      <c r="AL57" s="641"/>
      <c r="AM57" s="641"/>
      <c r="AN57" s="641"/>
      <c r="AO57" s="641"/>
      <c r="AP57" s="640"/>
      <c r="AQ57" s="642"/>
      <c r="AR57" s="642"/>
      <c r="AS57" s="642"/>
      <c r="AT57" s="642"/>
      <c r="AU57" s="642"/>
      <c r="AV57" s="643"/>
      <c r="AW57" s="977"/>
      <c r="AX57" s="991"/>
      <c r="AY57" s="992"/>
      <c r="AZ57" s="993"/>
      <c r="BA57" s="992"/>
      <c r="BB57" s="993"/>
      <c r="BC57" s="996"/>
      <c r="BD57" s="993"/>
      <c r="BE57" s="996"/>
      <c r="BF57" s="993"/>
      <c r="BG57" s="998"/>
      <c r="BH57" s="998"/>
      <c r="BI57" s="998"/>
      <c r="BJ57" s="998"/>
      <c r="BK57" s="998"/>
      <c r="BL57" s="998"/>
      <c r="BM57" s="1001"/>
      <c r="BN57" s="1001"/>
      <c r="BO57" s="1002"/>
    </row>
    <row r="58" spans="1:67">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row>
  </sheetData>
  <sheetProtection selectLockedCells="1"/>
  <mergeCells count="339">
    <mergeCell ref="Z2:AA2"/>
    <mergeCell ref="BH2:BI2"/>
    <mergeCell ref="W2:Y2"/>
    <mergeCell ref="BE2:BG2"/>
    <mergeCell ref="Q36:AG37"/>
    <mergeCell ref="Q34:AG35"/>
    <mergeCell ref="AY34:BO35"/>
    <mergeCell ref="AY36:BO37"/>
    <mergeCell ref="AZ30:BK30"/>
    <mergeCell ref="AI52:BO52"/>
    <mergeCell ref="BA4:BB4"/>
    <mergeCell ref="BI4:BJ4"/>
    <mergeCell ref="S4:T4"/>
    <mergeCell ref="Y8:AG8"/>
    <mergeCell ref="AA4:AB4"/>
    <mergeCell ref="U24:AG25"/>
    <mergeCell ref="A26:AG26"/>
    <mergeCell ref="A27:G28"/>
    <mergeCell ref="H27:K27"/>
    <mergeCell ref="L27:O27"/>
    <mergeCell ref="H28:I28"/>
    <mergeCell ref="J28:K28"/>
    <mergeCell ref="L28:M28"/>
    <mergeCell ref="N28:O28"/>
    <mergeCell ref="A24:C25"/>
    <mergeCell ref="D24:E24"/>
    <mergeCell ref="A1:AG1"/>
    <mergeCell ref="R30:AC30"/>
    <mergeCell ref="A2:I2"/>
    <mergeCell ref="R2:T2"/>
    <mergeCell ref="A3:C3"/>
    <mergeCell ref="D3:R3"/>
    <mergeCell ref="S3:AG3"/>
    <mergeCell ref="A9:C9"/>
    <mergeCell ref="E9:AG9"/>
    <mergeCell ref="A10:C10"/>
    <mergeCell ref="D10:AG10"/>
    <mergeCell ref="A11:C11"/>
    <mergeCell ref="D11:AG11"/>
    <mergeCell ref="A4:C4"/>
    <mergeCell ref="D4:R4"/>
    <mergeCell ref="A6:C6"/>
    <mergeCell ref="D6:T6"/>
    <mergeCell ref="U6:X7"/>
    <mergeCell ref="Y6:AG7"/>
    <mergeCell ref="A7:C8"/>
    <mergeCell ref="D7:T8"/>
    <mergeCell ref="U8:X8"/>
    <mergeCell ref="A13:C13"/>
    <mergeCell ref="D13:T13"/>
    <mergeCell ref="U13:X14"/>
    <mergeCell ref="Y13:AG14"/>
    <mergeCell ref="A14:C16"/>
    <mergeCell ref="D14:T16"/>
    <mergeCell ref="U15:X15"/>
    <mergeCell ref="Y15:AG15"/>
    <mergeCell ref="U16:X17"/>
    <mergeCell ref="Y16:AG17"/>
    <mergeCell ref="A20:C20"/>
    <mergeCell ref="D20:AG20"/>
    <mergeCell ref="A22:C22"/>
    <mergeCell ref="A23:C23"/>
    <mergeCell ref="A17:C17"/>
    <mergeCell ref="D17:T17"/>
    <mergeCell ref="A18:C18"/>
    <mergeCell ref="E18:AG18"/>
    <mergeCell ref="A19:C19"/>
    <mergeCell ref="D19:AG19"/>
    <mergeCell ref="D22:AG22"/>
    <mergeCell ref="D23:AG23"/>
    <mergeCell ref="A29:G29"/>
    <mergeCell ref="H29:I29"/>
    <mergeCell ref="J29:K29"/>
    <mergeCell ref="L29:M29"/>
    <mergeCell ref="N29:O29"/>
    <mergeCell ref="A31:G31"/>
    <mergeCell ref="H31:I31"/>
    <mergeCell ref="J31:K31"/>
    <mergeCell ref="L31:M31"/>
    <mergeCell ref="N31:O31"/>
    <mergeCell ref="A30:G30"/>
    <mergeCell ref="H30:I30"/>
    <mergeCell ref="J30:K30"/>
    <mergeCell ref="L30:M30"/>
    <mergeCell ref="N30:O30"/>
    <mergeCell ref="A32:G32"/>
    <mergeCell ref="H32:I32"/>
    <mergeCell ref="J32:K32"/>
    <mergeCell ref="L32:M32"/>
    <mergeCell ref="N32:O32"/>
    <mergeCell ref="A33:G33"/>
    <mergeCell ref="H33:I33"/>
    <mergeCell ref="J33:K33"/>
    <mergeCell ref="L33:M33"/>
    <mergeCell ref="N33:O33"/>
    <mergeCell ref="N35:O35"/>
    <mergeCell ref="A36:G36"/>
    <mergeCell ref="H36:I36"/>
    <mergeCell ref="J36:K36"/>
    <mergeCell ref="L36:M36"/>
    <mergeCell ref="N36:O36"/>
    <mergeCell ref="A34:G34"/>
    <mergeCell ref="H34:I34"/>
    <mergeCell ref="J34:K34"/>
    <mergeCell ref="L34:M34"/>
    <mergeCell ref="N34:O34"/>
    <mergeCell ref="A35:G35"/>
    <mergeCell ref="H35:I35"/>
    <mergeCell ref="J35:K35"/>
    <mergeCell ref="L35:M35"/>
    <mergeCell ref="A37:G37"/>
    <mergeCell ref="H37:I37"/>
    <mergeCell ref="J37:K37"/>
    <mergeCell ref="L37:M37"/>
    <mergeCell ref="N37:O37"/>
    <mergeCell ref="A38:G38"/>
    <mergeCell ref="H38:I38"/>
    <mergeCell ref="J38:K38"/>
    <mergeCell ref="L38:M38"/>
    <mergeCell ref="N38:O38"/>
    <mergeCell ref="A39:G39"/>
    <mergeCell ref="H39:I39"/>
    <mergeCell ref="J39:K39"/>
    <mergeCell ref="L39:M39"/>
    <mergeCell ref="N39:O39"/>
    <mergeCell ref="A40:G40"/>
    <mergeCell ref="H40:I40"/>
    <mergeCell ref="J40:K40"/>
    <mergeCell ref="L40:M40"/>
    <mergeCell ref="N40:O40"/>
    <mergeCell ref="A41:G41"/>
    <mergeCell ref="H41:I41"/>
    <mergeCell ref="J41:K41"/>
    <mergeCell ref="L41:M41"/>
    <mergeCell ref="N41:O41"/>
    <mergeCell ref="A42:G42"/>
    <mergeCell ref="H42:I42"/>
    <mergeCell ref="J42:K42"/>
    <mergeCell ref="L42:M42"/>
    <mergeCell ref="N42:O42"/>
    <mergeCell ref="P55:R57"/>
    <mergeCell ref="O54:O57"/>
    <mergeCell ref="P54:R54"/>
    <mergeCell ref="A48:AG48"/>
    <mergeCell ref="A49:AG49"/>
    <mergeCell ref="A51:AG51"/>
    <mergeCell ref="S55:T57"/>
    <mergeCell ref="S54:T54"/>
    <mergeCell ref="U54:V54"/>
    <mergeCell ref="U55:V57"/>
    <mergeCell ref="W54:X54"/>
    <mergeCell ref="Y55:Z57"/>
    <mergeCell ref="AA55:AB57"/>
    <mergeCell ref="AC55:AD57"/>
    <mergeCell ref="AE55:AG57"/>
    <mergeCell ref="W55:X57"/>
    <mergeCell ref="Y54:Z54"/>
    <mergeCell ref="AA54:AB54"/>
    <mergeCell ref="AC54:AD54"/>
    <mergeCell ref="AE54:AG54"/>
    <mergeCell ref="AI3:AK3"/>
    <mergeCell ref="AL3:AZ3"/>
    <mergeCell ref="BA3:BO3"/>
    <mergeCell ref="AI4:AK4"/>
    <mergeCell ref="AL4:AZ4"/>
    <mergeCell ref="AI6:AK6"/>
    <mergeCell ref="AL6:BB6"/>
    <mergeCell ref="BC6:BF7"/>
    <mergeCell ref="BG6:BO7"/>
    <mergeCell ref="AI7:AK8"/>
    <mergeCell ref="AL7:BB8"/>
    <mergeCell ref="BC8:BF8"/>
    <mergeCell ref="BG8:BO8"/>
    <mergeCell ref="F24:H24"/>
    <mergeCell ref="J24:L24"/>
    <mergeCell ref="R24:T25"/>
    <mergeCell ref="D25:E25"/>
    <mergeCell ref="F25:H25"/>
    <mergeCell ref="J25:L25"/>
    <mergeCell ref="AI2:AQ2"/>
    <mergeCell ref="AZ2:BB2"/>
    <mergeCell ref="AI9:AK9"/>
    <mergeCell ref="AM9:BO9"/>
    <mergeCell ref="AI10:AK10"/>
    <mergeCell ref="AL10:BO10"/>
    <mergeCell ref="AI11:AK11"/>
    <mergeCell ref="AL11:BO11"/>
    <mergeCell ref="AI13:AK13"/>
    <mergeCell ref="AL13:BB13"/>
    <mergeCell ref="BC13:BF14"/>
    <mergeCell ref="BG13:BO14"/>
    <mergeCell ref="AI14:AK16"/>
    <mergeCell ref="AL14:BB16"/>
    <mergeCell ref="BC15:BF15"/>
    <mergeCell ref="BG15:BO15"/>
    <mergeCell ref="BC16:BF17"/>
    <mergeCell ref="BG16:BO17"/>
    <mergeCell ref="AI17:AK17"/>
    <mergeCell ref="AL17:BB17"/>
    <mergeCell ref="AI18:AK18"/>
    <mergeCell ref="AM18:BO18"/>
    <mergeCell ref="AI19:AK19"/>
    <mergeCell ref="AL19:BO19"/>
    <mergeCell ref="AI20:AK20"/>
    <mergeCell ref="AL20:BO20"/>
    <mergeCell ref="AI22:AK22"/>
    <mergeCell ref="AL22:BO22"/>
    <mergeCell ref="AI23:AK23"/>
    <mergeCell ref="AL23:BO23"/>
    <mergeCell ref="AI24:AK25"/>
    <mergeCell ref="AL24:AM24"/>
    <mergeCell ref="AN24:AP24"/>
    <mergeCell ref="AR24:AT24"/>
    <mergeCell ref="AZ24:BB25"/>
    <mergeCell ref="AL25:AM25"/>
    <mergeCell ref="AN25:AP25"/>
    <mergeCell ref="AR25:AT25"/>
    <mergeCell ref="BN25:BO25"/>
    <mergeCell ref="AI26:BO26"/>
    <mergeCell ref="AI27:AO28"/>
    <mergeCell ref="AP27:AS27"/>
    <mergeCell ref="AT27:AW27"/>
    <mergeCell ref="AP28:AQ28"/>
    <mergeCell ref="AR28:AS28"/>
    <mergeCell ref="AT28:AU28"/>
    <mergeCell ref="AV28:AW28"/>
    <mergeCell ref="AI29:AO29"/>
    <mergeCell ref="AP29:AQ29"/>
    <mergeCell ref="AR29:AS29"/>
    <mergeCell ref="AT29:AU29"/>
    <mergeCell ref="AV29:AW29"/>
    <mergeCell ref="AI30:AO30"/>
    <mergeCell ref="AP30:AQ30"/>
    <mergeCell ref="AR30:AS30"/>
    <mergeCell ref="AT30:AU30"/>
    <mergeCell ref="AV30:AW30"/>
    <mergeCell ref="AI31:AO31"/>
    <mergeCell ref="AP31:AQ31"/>
    <mergeCell ref="AR31:AS31"/>
    <mergeCell ref="AT31:AU31"/>
    <mergeCell ref="AV31:AW31"/>
    <mergeCell ref="AI32:AO32"/>
    <mergeCell ref="AP32:AQ32"/>
    <mergeCell ref="AR32:AS32"/>
    <mergeCell ref="AT32:AU32"/>
    <mergeCell ref="AV32:AW32"/>
    <mergeCell ref="AI33:AO33"/>
    <mergeCell ref="AP33:AQ33"/>
    <mergeCell ref="AR33:AS33"/>
    <mergeCell ref="AT33:AU33"/>
    <mergeCell ref="AV33:AW33"/>
    <mergeCell ref="AI34:AO34"/>
    <mergeCell ref="AP34:AQ34"/>
    <mergeCell ref="AR34:AS34"/>
    <mergeCell ref="AT34:AU34"/>
    <mergeCell ref="AV34:AW34"/>
    <mergeCell ref="AI35:AO35"/>
    <mergeCell ref="AP35:AQ35"/>
    <mergeCell ref="AR35:AS35"/>
    <mergeCell ref="AT35:AU35"/>
    <mergeCell ref="AV35:AW35"/>
    <mergeCell ref="AI39:AO39"/>
    <mergeCell ref="AP39:AQ39"/>
    <mergeCell ref="AR39:AS39"/>
    <mergeCell ref="AT39:AU39"/>
    <mergeCell ref="AV39:AW39"/>
    <mergeCell ref="AI36:AO36"/>
    <mergeCell ref="AP36:AQ36"/>
    <mergeCell ref="AR36:AS36"/>
    <mergeCell ref="AT36:AU36"/>
    <mergeCell ref="AV36:AW36"/>
    <mergeCell ref="AI37:AO37"/>
    <mergeCell ref="AP37:AQ37"/>
    <mergeCell ref="AR37:AS37"/>
    <mergeCell ref="AT37:AU37"/>
    <mergeCell ref="AV37:AW37"/>
    <mergeCell ref="AI58:BO58"/>
    <mergeCell ref="AI51:BO51"/>
    <mergeCell ref="AW54:AW57"/>
    <mergeCell ref="AX54:AZ54"/>
    <mergeCell ref="BA54:BB54"/>
    <mergeCell ref="BC54:BD54"/>
    <mergeCell ref="BE54:BF54"/>
    <mergeCell ref="BG54:BH54"/>
    <mergeCell ref="BI54:BJ54"/>
    <mergeCell ref="BK54:BL54"/>
    <mergeCell ref="BM54:BO54"/>
    <mergeCell ref="AX55:AZ57"/>
    <mergeCell ref="BA55:BB57"/>
    <mergeCell ref="BC55:BD57"/>
    <mergeCell ref="BE55:BF57"/>
    <mergeCell ref="BG55:BH57"/>
    <mergeCell ref="BI55:BJ57"/>
    <mergeCell ref="BK55:BL57"/>
    <mergeCell ref="BM55:BO57"/>
    <mergeCell ref="A52:AG52"/>
    <mergeCell ref="AI42:AO42"/>
    <mergeCell ref="AP42:AQ42"/>
    <mergeCell ref="AR42:AS42"/>
    <mergeCell ref="AT42:AU42"/>
    <mergeCell ref="AV42:AW42"/>
    <mergeCell ref="AI43:AO43"/>
    <mergeCell ref="AP43:AS43"/>
    <mergeCell ref="AT43:AW43"/>
    <mergeCell ref="AI45:BO45"/>
    <mergeCell ref="AI46:BO46"/>
    <mergeCell ref="AI47:BO47"/>
    <mergeCell ref="AI48:BO48"/>
    <mergeCell ref="AI49:BO49"/>
    <mergeCell ref="A43:G43"/>
    <mergeCell ref="H43:K43"/>
    <mergeCell ref="L43:O43"/>
    <mergeCell ref="A45:AG45"/>
    <mergeCell ref="A46:AG46"/>
    <mergeCell ref="A47:AG47"/>
    <mergeCell ref="Q27:AC27"/>
    <mergeCell ref="AY27:BK27"/>
    <mergeCell ref="Q28:AG28"/>
    <mergeCell ref="AY28:BO28"/>
    <mergeCell ref="AI1:BO1"/>
    <mergeCell ref="Q38:AG38"/>
    <mergeCell ref="Q39:AG43"/>
    <mergeCell ref="AY38:BO38"/>
    <mergeCell ref="AY39:BO43"/>
    <mergeCell ref="AI40:AO40"/>
    <mergeCell ref="AP40:AQ40"/>
    <mergeCell ref="AR40:AS40"/>
    <mergeCell ref="AT40:AU40"/>
    <mergeCell ref="AV40:AW40"/>
    <mergeCell ref="AI41:AO41"/>
    <mergeCell ref="AP41:AQ41"/>
    <mergeCell ref="AR41:AS41"/>
    <mergeCell ref="AT41:AU41"/>
    <mergeCell ref="AV41:AW41"/>
    <mergeCell ref="AI38:AO38"/>
    <mergeCell ref="AP38:AQ38"/>
    <mergeCell ref="AR38:AS38"/>
    <mergeCell ref="AT38:AU38"/>
    <mergeCell ref="AV38:AW38"/>
  </mergeCells>
  <phoneticPr fontId="2"/>
  <dataValidations count="4">
    <dataValidation type="list" allowBlank="1" showInputMessage="1" showErrorMessage="1" sqref="BJ983048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T65544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T131080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T196616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T262152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T327688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T393224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T458760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T524296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T589832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T655368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T720904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T786440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T851976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T917512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T983048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WUY983048 BJ917512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B65544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AB131080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AB196616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AB262152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AB327688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AB393224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AB458760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AB524296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AB589832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AB655368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AB720904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AB786440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AB851976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AB917512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AB983048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BJ851976 BB65544 BB131080 BB196616 BB262152 BB327688 BB393224 BB458760 BB524296 BB589832 BB655368 BB720904 BB786440 BB851976 BB917512 BB983048 BJ786440 BJ65544 BJ131080 BJ196616 BJ262152 BJ327688 BJ393224 BJ458760 BJ524296 BJ589832 BJ655368 BJ720904" xr:uid="{585D4488-7C6D-413A-B23C-A32A7602A1F4}">
      <formula1>"18,19,20,21,22,23,24,25,26,27,28,29,30"</formula1>
    </dataValidation>
    <dataValidation type="list" allowBlank="1" showInputMessage="1" showErrorMessage="1" sqref="V4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V65544 IO65544 SK65544 ACG65544 AMC65544 AVY65544 BFU65544 BPQ65544 BZM65544 CJI65544 CTE65544 DDA65544 DMW65544 DWS65544 EGO65544 EQK65544 FAG65544 FKC65544 FTY65544 GDU65544 GNQ65544 GXM65544 HHI65544 HRE65544 IBA65544 IKW65544 IUS65544 JEO65544 JOK65544 JYG65544 KIC65544 KRY65544 LBU65544 LLQ65544 LVM65544 MFI65544 MPE65544 MZA65544 NIW65544 NSS65544 OCO65544 OMK65544 OWG65544 PGC65544 PPY65544 PZU65544 QJQ65544 QTM65544 RDI65544 RNE65544 RXA65544 SGW65544 SQS65544 TAO65544 TKK65544 TUG65544 UEC65544 UNY65544 UXU65544 VHQ65544 VRM65544 WBI65544 WLE65544 WVA65544 V131080 IO131080 SK131080 ACG131080 AMC131080 AVY131080 BFU131080 BPQ131080 BZM131080 CJI131080 CTE131080 DDA131080 DMW131080 DWS131080 EGO131080 EQK131080 FAG131080 FKC131080 FTY131080 GDU131080 GNQ131080 GXM131080 HHI131080 HRE131080 IBA131080 IKW131080 IUS131080 JEO131080 JOK131080 JYG131080 KIC131080 KRY131080 LBU131080 LLQ131080 LVM131080 MFI131080 MPE131080 MZA131080 NIW131080 NSS131080 OCO131080 OMK131080 OWG131080 PGC131080 PPY131080 PZU131080 QJQ131080 QTM131080 RDI131080 RNE131080 RXA131080 SGW131080 SQS131080 TAO131080 TKK131080 TUG131080 UEC131080 UNY131080 UXU131080 VHQ131080 VRM131080 WBI131080 WLE131080 WVA131080 V196616 IO196616 SK196616 ACG196616 AMC196616 AVY196616 BFU196616 BPQ196616 BZM196616 CJI196616 CTE196616 DDA196616 DMW196616 DWS196616 EGO196616 EQK196616 FAG196616 FKC196616 FTY196616 GDU196616 GNQ196616 GXM196616 HHI196616 HRE196616 IBA196616 IKW196616 IUS196616 JEO196616 JOK196616 JYG196616 KIC196616 KRY196616 LBU196616 LLQ196616 LVM196616 MFI196616 MPE196616 MZA196616 NIW196616 NSS196616 OCO196616 OMK196616 OWG196616 PGC196616 PPY196616 PZU196616 QJQ196616 QTM196616 RDI196616 RNE196616 RXA196616 SGW196616 SQS196616 TAO196616 TKK196616 TUG196616 UEC196616 UNY196616 UXU196616 VHQ196616 VRM196616 WBI196616 WLE196616 WVA196616 V262152 IO262152 SK262152 ACG262152 AMC262152 AVY262152 BFU262152 BPQ262152 BZM262152 CJI262152 CTE262152 DDA262152 DMW262152 DWS262152 EGO262152 EQK262152 FAG262152 FKC262152 FTY262152 GDU262152 GNQ262152 GXM262152 HHI262152 HRE262152 IBA262152 IKW262152 IUS262152 JEO262152 JOK262152 JYG262152 KIC262152 KRY262152 LBU262152 LLQ262152 LVM262152 MFI262152 MPE262152 MZA262152 NIW262152 NSS262152 OCO262152 OMK262152 OWG262152 PGC262152 PPY262152 PZU262152 QJQ262152 QTM262152 RDI262152 RNE262152 RXA262152 SGW262152 SQS262152 TAO262152 TKK262152 TUG262152 UEC262152 UNY262152 UXU262152 VHQ262152 VRM262152 WBI262152 WLE262152 WVA262152 V327688 IO327688 SK327688 ACG327688 AMC327688 AVY327688 BFU327688 BPQ327688 BZM327688 CJI327688 CTE327688 DDA327688 DMW327688 DWS327688 EGO327688 EQK327688 FAG327688 FKC327688 FTY327688 GDU327688 GNQ327688 GXM327688 HHI327688 HRE327688 IBA327688 IKW327688 IUS327688 JEO327688 JOK327688 JYG327688 KIC327688 KRY327688 LBU327688 LLQ327688 LVM327688 MFI327688 MPE327688 MZA327688 NIW327688 NSS327688 OCO327688 OMK327688 OWG327688 PGC327688 PPY327688 PZU327688 QJQ327688 QTM327688 RDI327688 RNE327688 RXA327688 SGW327688 SQS327688 TAO327688 TKK327688 TUG327688 UEC327688 UNY327688 UXU327688 VHQ327688 VRM327688 WBI327688 WLE327688 WVA327688 V393224 IO393224 SK393224 ACG393224 AMC393224 AVY393224 BFU393224 BPQ393224 BZM393224 CJI393224 CTE393224 DDA393224 DMW393224 DWS393224 EGO393224 EQK393224 FAG393224 FKC393224 FTY393224 GDU393224 GNQ393224 GXM393224 HHI393224 HRE393224 IBA393224 IKW393224 IUS393224 JEO393224 JOK393224 JYG393224 KIC393224 KRY393224 LBU393224 LLQ393224 LVM393224 MFI393224 MPE393224 MZA393224 NIW393224 NSS393224 OCO393224 OMK393224 OWG393224 PGC393224 PPY393224 PZU393224 QJQ393224 QTM393224 RDI393224 RNE393224 RXA393224 SGW393224 SQS393224 TAO393224 TKK393224 TUG393224 UEC393224 UNY393224 UXU393224 VHQ393224 VRM393224 WBI393224 WLE393224 WVA393224 V458760 IO458760 SK458760 ACG458760 AMC458760 AVY458760 BFU458760 BPQ458760 BZM458760 CJI458760 CTE458760 DDA458760 DMW458760 DWS458760 EGO458760 EQK458760 FAG458760 FKC458760 FTY458760 GDU458760 GNQ458760 GXM458760 HHI458760 HRE458760 IBA458760 IKW458760 IUS458760 JEO458760 JOK458760 JYG458760 KIC458760 KRY458760 LBU458760 LLQ458760 LVM458760 MFI458760 MPE458760 MZA458760 NIW458760 NSS458760 OCO458760 OMK458760 OWG458760 PGC458760 PPY458760 PZU458760 QJQ458760 QTM458760 RDI458760 RNE458760 RXA458760 SGW458760 SQS458760 TAO458760 TKK458760 TUG458760 UEC458760 UNY458760 UXU458760 VHQ458760 VRM458760 WBI458760 WLE458760 WVA458760 V524296 IO524296 SK524296 ACG524296 AMC524296 AVY524296 BFU524296 BPQ524296 BZM524296 CJI524296 CTE524296 DDA524296 DMW524296 DWS524296 EGO524296 EQK524296 FAG524296 FKC524296 FTY524296 GDU524296 GNQ524296 GXM524296 HHI524296 HRE524296 IBA524296 IKW524296 IUS524296 JEO524296 JOK524296 JYG524296 KIC524296 KRY524296 LBU524296 LLQ524296 LVM524296 MFI524296 MPE524296 MZA524296 NIW524296 NSS524296 OCO524296 OMK524296 OWG524296 PGC524296 PPY524296 PZU524296 QJQ524296 QTM524296 RDI524296 RNE524296 RXA524296 SGW524296 SQS524296 TAO524296 TKK524296 TUG524296 UEC524296 UNY524296 UXU524296 VHQ524296 VRM524296 WBI524296 WLE524296 WVA524296 V589832 IO589832 SK589832 ACG589832 AMC589832 AVY589832 BFU589832 BPQ589832 BZM589832 CJI589832 CTE589832 DDA589832 DMW589832 DWS589832 EGO589832 EQK589832 FAG589832 FKC589832 FTY589832 GDU589832 GNQ589832 GXM589832 HHI589832 HRE589832 IBA589832 IKW589832 IUS589832 JEO589832 JOK589832 JYG589832 KIC589832 KRY589832 LBU589832 LLQ589832 LVM589832 MFI589832 MPE589832 MZA589832 NIW589832 NSS589832 OCO589832 OMK589832 OWG589832 PGC589832 PPY589832 PZU589832 QJQ589832 QTM589832 RDI589832 RNE589832 RXA589832 SGW589832 SQS589832 TAO589832 TKK589832 TUG589832 UEC589832 UNY589832 UXU589832 VHQ589832 VRM589832 WBI589832 WLE589832 WVA589832 V655368 IO655368 SK655368 ACG655368 AMC655368 AVY655368 BFU655368 BPQ655368 BZM655368 CJI655368 CTE655368 DDA655368 DMW655368 DWS655368 EGO655368 EQK655368 FAG655368 FKC655368 FTY655368 GDU655368 GNQ655368 GXM655368 HHI655368 HRE655368 IBA655368 IKW655368 IUS655368 JEO655368 JOK655368 JYG655368 KIC655368 KRY655368 LBU655368 LLQ655368 LVM655368 MFI655368 MPE655368 MZA655368 NIW655368 NSS655368 OCO655368 OMK655368 OWG655368 PGC655368 PPY655368 PZU655368 QJQ655368 QTM655368 RDI655368 RNE655368 RXA655368 SGW655368 SQS655368 TAO655368 TKK655368 TUG655368 UEC655368 UNY655368 UXU655368 VHQ655368 VRM655368 WBI655368 WLE655368 WVA655368 V720904 IO720904 SK720904 ACG720904 AMC720904 AVY720904 BFU720904 BPQ720904 BZM720904 CJI720904 CTE720904 DDA720904 DMW720904 DWS720904 EGO720904 EQK720904 FAG720904 FKC720904 FTY720904 GDU720904 GNQ720904 GXM720904 HHI720904 HRE720904 IBA720904 IKW720904 IUS720904 JEO720904 JOK720904 JYG720904 KIC720904 KRY720904 LBU720904 LLQ720904 LVM720904 MFI720904 MPE720904 MZA720904 NIW720904 NSS720904 OCO720904 OMK720904 OWG720904 PGC720904 PPY720904 PZU720904 QJQ720904 QTM720904 RDI720904 RNE720904 RXA720904 SGW720904 SQS720904 TAO720904 TKK720904 TUG720904 UEC720904 UNY720904 UXU720904 VHQ720904 VRM720904 WBI720904 WLE720904 WVA720904 V786440 IO786440 SK786440 ACG786440 AMC786440 AVY786440 BFU786440 BPQ786440 BZM786440 CJI786440 CTE786440 DDA786440 DMW786440 DWS786440 EGO786440 EQK786440 FAG786440 FKC786440 FTY786440 GDU786440 GNQ786440 GXM786440 HHI786440 HRE786440 IBA786440 IKW786440 IUS786440 JEO786440 JOK786440 JYG786440 KIC786440 KRY786440 LBU786440 LLQ786440 LVM786440 MFI786440 MPE786440 MZA786440 NIW786440 NSS786440 OCO786440 OMK786440 OWG786440 PGC786440 PPY786440 PZU786440 QJQ786440 QTM786440 RDI786440 RNE786440 RXA786440 SGW786440 SQS786440 TAO786440 TKK786440 TUG786440 UEC786440 UNY786440 UXU786440 VHQ786440 VRM786440 WBI786440 WLE786440 WVA786440 V851976 IO851976 SK851976 ACG851976 AMC851976 AVY851976 BFU851976 BPQ851976 BZM851976 CJI851976 CTE851976 DDA851976 DMW851976 DWS851976 EGO851976 EQK851976 FAG851976 FKC851976 FTY851976 GDU851976 GNQ851976 GXM851976 HHI851976 HRE851976 IBA851976 IKW851976 IUS851976 JEO851976 JOK851976 JYG851976 KIC851976 KRY851976 LBU851976 LLQ851976 LVM851976 MFI851976 MPE851976 MZA851976 NIW851976 NSS851976 OCO851976 OMK851976 OWG851976 PGC851976 PPY851976 PZU851976 QJQ851976 QTM851976 RDI851976 RNE851976 RXA851976 SGW851976 SQS851976 TAO851976 TKK851976 TUG851976 UEC851976 UNY851976 UXU851976 VHQ851976 VRM851976 WBI851976 WLE851976 WVA851976 V917512 IO917512 SK917512 ACG917512 AMC917512 AVY917512 BFU917512 BPQ917512 BZM917512 CJI917512 CTE917512 DDA917512 DMW917512 DWS917512 EGO917512 EQK917512 FAG917512 FKC917512 FTY917512 GDU917512 GNQ917512 GXM917512 HHI917512 HRE917512 IBA917512 IKW917512 IUS917512 JEO917512 JOK917512 JYG917512 KIC917512 KRY917512 LBU917512 LLQ917512 LVM917512 MFI917512 MPE917512 MZA917512 NIW917512 NSS917512 OCO917512 OMK917512 OWG917512 PGC917512 PPY917512 PZU917512 QJQ917512 QTM917512 RDI917512 RNE917512 RXA917512 SGW917512 SQS917512 TAO917512 TKK917512 TUG917512 UEC917512 UNY917512 UXU917512 VHQ917512 VRM917512 WBI917512 WLE917512 WVA917512 V983048 IO983048 SK983048 ACG983048 AMC983048 AVY983048 BFU983048 BPQ983048 BZM983048 CJI983048 CTE983048 DDA983048 DMW983048 DWS983048 EGO983048 EQK983048 FAG983048 FKC983048 FTY983048 GDU983048 GNQ983048 GXM983048 HHI983048 HRE983048 IBA983048 IKW983048 IUS983048 JEO983048 JOK983048 JYG983048 KIC983048 KRY983048 LBU983048 LLQ983048 LVM983048 MFI983048 MPE983048 MZA983048 NIW983048 NSS983048 OCO983048 OMK983048 OWG983048 PGC983048 PPY983048 PZU983048 QJQ983048 QTM983048 RDI983048 RNE983048 RXA983048 SGW983048 SQS983048 TAO983048 TKK983048 TUG983048 UEC983048 UNY983048 UXU983048 VHQ983048 VRM983048 WBI983048 WLE983048 WVA983048 AD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D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D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D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D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D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D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D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D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D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D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D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D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D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D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D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BD4 BD65544 BD131080 BD196616 BD262152 BD327688 BD393224 BD458760 BD524296 BD589832 BD655368 BD720904 BD786440 BD851976 BD917512 BD983048 BL4 BL65544 BL131080 BL196616 BL262152 BL327688 BL393224 BL458760 BL524296 BL589832 BL655368 BL720904 BL786440 BL851976 BL917512 BL983048" xr:uid="{F37B4F11-6D62-4070-A6D4-96C83650BE33}">
      <formula1>"4,5,6,7,8,9,10,11,12,1,2,3"</formula1>
    </dataValidation>
    <dataValidation type="list" allowBlank="1" showInputMessage="1" showErrorMessage="1" sqref="X4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X65544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X131080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X196616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X262152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X327688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X393224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X458760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X524296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X589832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X655368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X720904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X786440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X851976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X917512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X983048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WVC983048 AF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AF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AF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AF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AF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AF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AF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AF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AF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AF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AF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AF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AF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AF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AF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AF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BF4 BF65544 BF131080 BF196616 BF262152 BF327688 BF393224 BF458760 BF524296 BF589832 BF655368 BF720904 BF786440 BF851976 BF917512 BF983048 BN4 BN65544 BN131080 BN196616 BN262152 BN327688 BN393224 BN458760 BN524296 BN589832 BN655368 BN720904 BN786440 BN851976 BN917512 BN983048" xr:uid="{CB285F0B-A646-4F30-AFA7-C1403552B763}">
      <formula1>"1,2,3,4,5,6,7,8,9,10,11,12,13,14,15,16,17,18,19,20,21,22,23,24,25,26,27,28,29,30,31"</formula1>
    </dataValidation>
    <dataValidation type="list" allowBlank="1" showInputMessage="1" showErrorMessage="1" sqref="S4:T4 AA4:AB4" xr:uid="{862AF4A0-08AB-4805-9F30-66D7CA4B0DD9}">
      <formula1>"2025,2026,2027,2028,2029,2030"</formula1>
    </dataValidation>
  </dataValidations>
  <hyperlinks>
    <hyperlink ref="AL17" r:id="rId1" xr:uid="{0051488A-AF58-4504-8845-9B3A0F3CDA3B}"/>
  </hyperlinks>
  <pageMargins left="0.70866141732283472" right="0.70866141732283472" top="0.74803149606299213" bottom="0.74803149606299213" header="0.31496062992125984" footer="0.31496062992125984"/>
  <pageSetup paperSize="9" scale="77" orientation="portrait" cellComments="asDisplayed" r:id="rId2"/>
  <headerFooter>
    <oddFooter>&amp;L2025年4月版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91" r:id="rId5" name="Option Button 7">
              <controlPr defaultSize="0" autoFill="0" autoLine="0" autoPict="0">
                <anchor moveWithCells="1" sizeWithCells="1">
                  <from>
                    <xdr:col>20</xdr:col>
                    <xdr:colOff>38100</xdr:colOff>
                    <xdr:row>23</xdr:row>
                    <xdr:rowOff>47625</xdr:rowOff>
                  </from>
                  <to>
                    <xdr:col>23</xdr:col>
                    <xdr:colOff>152400</xdr:colOff>
                    <xdr:row>23</xdr:row>
                    <xdr:rowOff>209550</xdr:rowOff>
                  </to>
                </anchor>
              </controlPr>
            </control>
          </mc:Choice>
        </mc:AlternateContent>
        <mc:AlternateContent xmlns:mc="http://schemas.openxmlformats.org/markup-compatibility/2006">
          <mc:Choice Requires="x14">
            <control shapeId="16395" r:id="rId6" name="Option Button 11">
              <controlPr defaultSize="0" autoFill="0" autoLine="0" autoPict="0">
                <anchor moveWithCells="1" sizeWithCells="1">
                  <from>
                    <xdr:col>23</xdr:col>
                    <xdr:colOff>161925</xdr:colOff>
                    <xdr:row>23</xdr:row>
                    <xdr:rowOff>47625</xdr:rowOff>
                  </from>
                  <to>
                    <xdr:col>27</xdr:col>
                    <xdr:colOff>66675</xdr:colOff>
                    <xdr:row>23</xdr:row>
                    <xdr:rowOff>209550</xdr:rowOff>
                  </to>
                </anchor>
              </controlPr>
            </control>
          </mc:Choice>
        </mc:AlternateContent>
        <mc:AlternateContent xmlns:mc="http://schemas.openxmlformats.org/markup-compatibility/2006">
          <mc:Choice Requires="x14">
            <control shapeId="16399" r:id="rId7" name="Check Box 15">
              <controlPr defaultSize="0" autoFill="0" autoLine="0" autoPict="0" altText="指導者用講師室(別途使用料￥800が必要です)　　→">
                <anchor moveWithCells="1">
                  <from>
                    <xdr:col>16</xdr:col>
                    <xdr:colOff>190500</xdr:colOff>
                    <xdr:row>27</xdr:row>
                    <xdr:rowOff>285750</xdr:rowOff>
                  </from>
                  <to>
                    <xdr:col>24</xdr:col>
                    <xdr:colOff>85725</xdr:colOff>
                    <xdr:row>28</xdr:row>
                    <xdr:rowOff>257175</xdr:rowOff>
                  </to>
                </anchor>
              </controlPr>
            </control>
          </mc:Choice>
        </mc:AlternateContent>
        <mc:AlternateContent xmlns:mc="http://schemas.openxmlformats.org/markup-compatibility/2006">
          <mc:Choice Requires="x14">
            <control shapeId="16402" r:id="rId8" name="Check Box 18">
              <controlPr defaultSize="0" autoFill="0" autoLine="0" autoPict="0">
                <anchor moveWithCells="1">
                  <from>
                    <xdr:col>16</xdr:col>
                    <xdr:colOff>9525</xdr:colOff>
                    <xdr:row>30</xdr:row>
                    <xdr:rowOff>0</xdr:rowOff>
                  </from>
                  <to>
                    <xdr:col>28</xdr:col>
                    <xdr:colOff>47625</xdr:colOff>
                    <xdr:row>30</xdr:row>
                    <xdr:rowOff>304800</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16</xdr:col>
                    <xdr:colOff>9525</xdr:colOff>
                    <xdr:row>32</xdr:row>
                    <xdr:rowOff>9525</xdr:rowOff>
                  </from>
                  <to>
                    <xdr:col>21</xdr:col>
                    <xdr:colOff>95250</xdr:colOff>
                    <xdr:row>32</xdr:row>
                    <xdr:rowOff>295275</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6" r:id="rId11" name="Check Box 22">
              <controlPr defaultSize="0" autoFill="0" autoLine="0" autoPict="0">
                <anchor moveWithCells="1">
                  <from>
                    <xdr:col>0</xdr:col>
                    <xdr:colOff>0</xdr:colOff>
                    <xdr:row>46</xdr:row>
                    <xdr:rowOff>104775</xdr:rowOff>
                  </from>
                  <to>
                    <xdr:col>1</xdr:col>
                    <xdr:colOff>9525</xdr:colOff>
                    <xdr:row>48</xdr:row>
                    <xdr:rowOff>76200</xdr:rowOff>
                  </to>
                </anchor>
              </controlPr>
            </control>
          </mc:Choice>
        </mc:AlternateContent>
        <mc:AlternateContent xmlns:mc="http://schemas.openxmlformats.org/markup-compatibility/2006">
          <mc:Choice Requires="x14">
            <control shapeId="16407" r:id="rId12" name="Check Box 23">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8" r:id="rId13" name="Check Box 24">
              <controlPr defaultSize="0" autoFill="0" autoLine="0" autoPict="0">
                <anchor moveWithCells="1">
                  <from>
                    <xdr:col>0</xdr:col>
                    <xdr:colOff>0</xdr:colOff>
                    <xdr:row>44</xdr:row>
                    <xdr:rowOff>466725</xdr:rowOff>
                  </from>
                  <to>
                    <xdr:col>1</xdr:col>
                    <xdr:colOff>47625</xdr:colOff>
                    <xdr:row>46</xdr:row>
                    <xdr:rowOff>28575</xdr:rowOff>
                  </to>
                </anchor>
              </controlPr>
            </control>
          </mc:Choice>
        </mc:AlternateContent>
        <mc:AlternateContent xmlns:mc="http://schemas.openxmlformats.org/markup-compatibility/2006">
          <mc:Choice Requires="x14">
            <control shapeId="16409" r:id="rId14" name="Check Box 25">
              <controlPr defaultSize="0" autoFill="0" autoLine="0" autoPict="0">
                <anchor moveWithCells="1">
                  <from>
                    <xdr:col>0</xdr:col>
                    <xdr:colOff>0</xdr:colOff>
                    <xdr:row>47</xdr:row>
                    <xdr:rowOff>123825</xdr:rowOff>
                  </from>
                  <to>
                    <xdr:col>1</xdr:col>
                    <xdr:colOff>47625</xdr:colOff>
                    <xdr:row>49</xdr:row>
                    <xdr:rowOff>47625</xdr:rowOff>
                  </to>
                </anchor>
              </controlPr>
            </control>
          </mc:Choice>
        </mc:AlternateContent>
        <mc:AlternateContent xmlns:mc="http://schemas.openxmlformats.org/markup-compatibility/2006">
          <mc:Choice Requires="x14">
            <control shapeId="16413" r:id="rId15" name="Option Button 29">
              <controlPr defaultSize="0" autoFill="0" autoLine="0" autoPict="0">
                <anchor moveWithCells="1" sizeWithCells="1">
                  <from>
                    <xdr:col>20</xdr:col>
                    <xdr:colOff>38100</xdr:colOff>
                    <xdr:row>24</xdr:row>
                    <xdr:rowOff>9525</xdr:rowOff>
                  </from>
                  <to>
                    <xdr:col>32</xdr:col>
                    <xdr:colOff>238125</xdr:colOff>
                    <xdr:row>25</xdr:row>
                    <xdr:rowOff>0</xdr:rowOff>
                  </to>
                </anchor>
              </controlPr>
            </control>
          </mc:Choice>
        </mc:AlternateContent>
        <mc:AlternateContent xmlns:mc="http://schemas.openxmlformats.org/markup-compatibility/2006">
          <mc:Choice Requires="x14">
            <control shapeId="16415" r:id="rId16" name="Option Button 31">
              <controlPr defaultSize="0" autoFill="0" autoLine="0" autoPict="0">
                <anchor moveWithCells="1" sizeWithCells="1">
                  <from>
                    <xdr:col>27</xdr:col>
                    <xdr:colOff>95250</xdr:colOff>
                    <xdr:row>23</xdr:row>
                    <xdr:rowOff>47625</xdr:rowOff>
                  </from>
                  <to>
                    <xdr:col>30</xdr:col>
                    <xdr:colOff>219075</xdr:colOff>
                    <xdr:row>23</xdr:row>
                    <xdr:rowOff>209550</xdr:rowOff>
                  </to>
                </anchor>
              </controlPr>
            </control>
          </mc:Choice>
        </mc:AlternateContent>
        <mc:AlternateContent xmlns:mc="http://schemas.openxmlformats.org/markup-compatibility/2006">
          <mc:Choice Requires="x14">
            <control shapeId="16416" r:id="rId17" name="Check Box 32">
              <controlPr defaultSize="0" autoFill="0" autoLine="0" autoPict="0">
                <anchor moveWithCells="1">
                  <from>
                    <xdr:col>16</xdr:col>
                    <xdr:colOff>9525</xdr:colOff>
                    <xdr:row>31</xdr:row>
                    <xdr:rowOff>0</xdr:rowOff>
                  </from>
                  <to>
                    <xdr:col>20</xdr:col>
                    <xdr:colOff>19050</xdr:colOff>
                    <xdr:row>32</xdr:row>
                    <xdr:rowOff>0</xdr:rowOff>
                  </to>
                </anchor>
              </controlPr>
            </control>
          </mc:Choice>
        </mc:AlternateContent>
        <mc:AlternateContent xmlns:mc="http://schemas.openxmlformats.org/markup-compatibility/2006">
          <mc:Choice Requires="x14">
            <control shapeId="16417" r:id="rId18" name="Check Box 33">
              <controlPr defaultSize="0" autoFill="0" autoLine="0" autoPict="0">
                <anchor moveWithCells="1">
                  <from>
                    <xdr:col>21</xdr:col>
                    <xdr:colOff>152400</xdr:colOff>
                    <xdr:row>32</xdr:row>
                    <xdr:rowOff>0</xdr:rowOff>
                  </from>
                  <to>
                    <xdr:col>25</xdr:col>
                    <xdr:colOff>76200</xdr:colOff>
                    <xdr:row>32</xdr:row>
                    <xdr:rowOff>285750</xdr:rowOff>
                  </to>
                </anchor>
              </controlPr>
            </control>
          </mc:Choice>
        </mc:AlternateContent>
        <mc:AlternateContent xmlns:mc="http://schemas.openxmlformats.org/markup-compatibility/2006">
          <mc:Choice Requires="x14">
            <control shapeId="16422" r:id="rId19" name="Option Button 38">
              <controlPr defaultSize="0" autoFill="0" autoLine="0" autoPict="0">
                <anchor moveWithCells="1" sizeWithCells="1">
                  <from>
                    <xdr:col>54</xdr:col>
                    <xdr:colOff>38100</xdr:colOff>
                    <xdr:row>23</xdr:row>
                    <xdr:rowOff>47625</xdr:rowOff>
                  </from>
                  <to>
                    <xdr:col>57</xdr:col>
                    <xdr:colOff>152400</xdr:colOff>
                    <xdr:row>23</xdr:row>
                    <xdr:rowOff>209550</xdr:rowOff>
                  </to>
                </anchor>
              </controlPr>
            </control>
          </mc:Choice>
        </mc:AlternateContent>
        <mc:AlternateContent xmlns:mc="http://schemas.openxmlformats.org/markup-compatibility/2006">
          <mc:Choice Requires="x14">
            <control shapeId="16423" r:id="rId20" name="Option Button 39">
              <controlPr defaultSize="0" autoFill="0" autoLine="0" autoPict="0">
                <anchor moveWithCells="1" sizeWithCells="1">
                  <from>
                    <xdr:col>57</xdr:col>
                    <xdr:colOff>161925</xdr:colOff>
                    <xdr:row>23</xdr:row>
                    <xdr:rowOff>47625</xdr:rowOff>
                  </from>
                  <to>
                    <xdr:col>61</xdr:col>
                    <xdr:colOff>66675</xdr:colOff>
                    <xdr:row>23</xdr:row>
                    <xdr:rowOff>209550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34</xdr:col>
                    <xdr:colOff>0</xdr:colOff>
                    <xdr:row>45</xdr:row>
                    <xdr:rowOff>133350</xdr:rowOff>
                  </from>
                  <to>
                    <xdr:col>35</xdr:col>
                    <xdr:colOff>0</xdr:colOff>
                    <xdr:row>47</xdr:row>
                    <xdr:rowOff>66675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34</xdr:col>
                    <xdr:colOff>0</xdr:colOff>
                    <xdr:row>46</xdr:row>
                    <xdr:rowOff>104775</xdr:rowOff>
                  </from>
                  <to>
                    <xdr:col>35</xdr:col>
                    <xdr:colOff>9525</xdr:colOff>
                    <xdr:row>48</xdr:row>
                    <xdr:rowOff>76200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34</xdr:col>
                    <xdr:colOff>0</xdr:colOff>
                    <xdr:row>45</xdr:row>
                    <xdr:rowOff>133350</xdr:rowOff>
                  </from>
                  <to>
                    <xdr:col>35</xdr:col>
                    <xdr:colOff>0</xdr:colOff>
                    <xdr:row>47</xdr:row>
                    <xdr:rowOff>66675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34</xdr:col>
                    <xdr:colOff>0</xdr:colOff>
                    <xdr:row>44</xdr:row>
                    <xdr:rowOff>466725</xdr:rowOff>
                  </from>
                  <to>
                    <xdr:col>35</xdr:col>
                    <xdr:colOff>47625</xdr:colOff>
                    <xdr:row>46</xdr:row>
                    <xdr:rowOff>28575</xdr:rowOff>
                  </to>
                </anchor>
              </controlPr>
            </control>
          </mc:Choice>
        </mc:AlternateContent>
        <mc:AlternateContent xmlns:mc="http://schemas.openxmlformats.org/markup-compatibility/2006">
          <mc:Choice Requires="x14">
            <control shapeId="16434" r:id="rId25" name="Check Box 50">
              <controlPr defaultSize="0" autoFill="0" autoLine="0" autoPict="0">
                <anchor moveWithCells="1">
                  <from>
                    <xdr:col>34</xdr:col>
                    <xdr:colOff>0</xdr:colOff>
                    <xdr:row>47</xdr:row>
                    <xdr:rowOff>123825</xdr:rowOff>
                  </from>
                  <to>
                    <xdr:col>35</xdr:col>
                    <xdr:colOff>47625</xdr:colOff>
                    <xdr:row>49</xdr:row>
                    <xdr:rowOff>47625</xdr:rowOff>
                  </to>
                </anchor>
              </controlPr>
            </control>
          </mc:Choice>
        </mc:AlternateContent>
        <mc:AlternateContent xmlns:mc="http://schemas.openxmlformats.org/markup-compatibility/2006">
          <mc:Choice Requires="x14">
            <control shapeId="16435" r:id="rId26" name="Option Button 51">
              <controlPr defaultSize="0" autoFill="0" autoLine="0" autoPict="0">
                <anchor moveWithCells="1" sizeWithCells="1">
                  <from>
                    <xdr:col>54</xdr:col>
                    <xdr:colOff>38100</xdr:colOff>
                    <xdr:row>24</xdr:row>
                    <xdr:rowOff>28575</xdr:rowOff>
                  </from>
                  <to>
                    <xdr:col>61</xdr:col>
                    <xdr:colOff>114300</xdr:colOff>
                    <xdr:row>25</xdr:row>
                    <xdr:rowOff>0</xdr:rowOff>
                  </to>
                </anchor>
              </controlPr>
            </control>
          </mc:Choice>
        </mc:AlternateContent>
        <mc:AlternateContent xmlns:mc="http://schemas.openxmlformats.org/markup-compatibility/2006">
          <mc:Choice Requires="x14">
            <control shapeId="16436" r:id="rId27" name="Option Button 52">
              <controlPr defaultSize="0" autoFill="0" autoLine="0" autoPict="0">
                <anchor moveWithCells="1" sizeWithCells="1">
                  <from>
                    <xdr:col>61</xdr:col>
                    <xdr:colOff>95250</xdr:colOff>
                    <xdr:row>23</xdr:row>
                    <xdr:rowOff>47625</xdr:rowOff>
                  </from>
                  <to>
                    <xdr:col>64</xdr:col>
                    <xdr:colOff>219075</xdr:colOff>
                    <xdr:row>23</xdr:row>
                    <xdr:rowOff>209550</xdr:rowOff>
                  </to>
                </anchor>
              </controlPr>
            </control>
          </mc:Choice>
        </mc:AlternateContent>
        <mc:AlternateContent xmlns:mc="http://schemas.openxmlformats.org/markup-compatibility/2006">
          <mc:Choice Requires="x14">
            <control shapeId="16439" r:id="rId28" name="Check Box 55">
              <controlPr defaultSize="0" autoFill="0" autoLine="0" autoPict="0" altText="指導者用講師室(別途使用料￥800が必要です)　　→">
                <anchor moveWithCells="1">
                  <from>
                    <xdr:col>24</xdr:col>
                    <xdr:colOff>190500</xdr:colOff>
                    <xdr:row>27</xdr:row>
                    <xdr:rowOff>295275</xdr:rowOff>
                  </from>
                  <to>
                    <xdr:col>33</xdr:col>
                    <xdr:colOff>161925</xdr:colOff>
                    <xdr:row>28</xdr:row>
                    <xdr:rowOff>266700</xdr:rowOff>
                  </to>
                </anchor>
              </controlPr>
            </control>
          </mc:Choice>
        </mc:AlternateContent>
        <mc:AlternateContent xmlns:mc="http://schemas.openxmlformats.org/markup-compatibility/2006">
          <mc:Choice Requires="x14">
            <control shapeId="16449" r:id="rId29" name="Group Box 65">
              <controlPr defaultSize="0" autoFill="0" autoPict="0">
                <anchor moveWithCells="1">
                  <from>
                    <xdr:col>19</xdr:col>
                    <xdr:colOff>180975</xdr:colOff>
                    <xdr:row>22</xdr:row>
                    <xdr:rowOff>190500</xdr:rowOff>
                  </from>
                  <to>
                    <xdr:col>33</xdr:col>
                    <xdr:colOff>95250</xdr:colOff>
                    <xdr:row>25</xdr:row>
                    <xdr:rowOff>104775</xdr:rowOff>
                  </to>
                </anchor>
              </controlPr>
            </control>
          </mc:Choice>
        </mc:AlternateContent>
        <mc:AlternateContent xmlns:mc="http://schemas.openxmlformats.org/markup-compatibility/2006">
          <mc:Choice Requires="x14">
            <control shapeId="16450" r:id="rId30" name="Group Box 66">
              <controlPr defaultSize="0" autoFill="0" autoPict="0">
                <anchor moveWithCells="1">
                  <from>
                    <xdr:col>20</xdr:col>
                    <xdr:colOff>19050</xdr:colOff>
                    <xdr:row>23</xdr:row>
                    <xdr:rowOff>66675</xdr:rowOff>
                  </from>
                  <to>
                    <xdr:col>33</xdr:col>
                    <xdr:colOff>247650</xdr:colOff>
                    <xdr:row>25</xdr:row>
                    <xdr:rowOff>257175</xdr:rowOff>
                  </to>
                </anchor>
              </controlPr>
            </control>
          </mc:Choice>
        </mc:AlternateContent>
        <mc:AlternateContent xmlns:mc="http://schemas.openxmlformats.org/markup-compatibility/2006">
          <mc:Choice Requires="x14">
            <control shapeId="16456" r:id="rId31" name="Check Box 72">
              <controlPr defaultSize="0" autoFill="0" autoLine="0" autoPict="0" altText="指導者用講師室(別途使用料￥800が必要です)　　→">
                <anchor moveWithCells="1">
                  <from>
                    <xdr:col>50</xdr:col>
                    <xdr:colOff>190500</xdr:colOff>
                    <xdr:row>27</xdr:row>
                    <xdr:rowOff>285750</xdr:rowOff>
                  </from>
                  <to>
                    <xdr:col>58</xdr:col>
                    <xdr:colOff>85725</xdr:colOff>
                    <xdr:row>28</xdr:row>
                    <xdr:rowOff>257175</xdr:rowOff>
                  </to>
                </anchor>
              </controlPr>
            </control>
          </mc:Choice>
        </mc:AlternateContent>
        <mc:AlternateContent xmlns:mc="http://schemas.openxmlformats.org/markup-compatibility/2006">
          <mc:Choice Requires="x14">
            <control shapeId="16457" r:id="rId32" name="Check Box 73">
              <controlPr defaultSize="0" autoFill="0" autoLine="0" autoPict="0">
                <anchor moveWithCells="1">
                  <from>
                    <xdr:col>50</xdr:col>
                    <xdr:colOff>9525</xdr:colOff>
                    <xdr:row>30</xdr:row>
                    <xdr:rowOff>0</xdr:rowOff>
                  </from>
                  <to>
                    <xdr:col>62</xdr:col>
                    <xdr:colOff>47625</xdr:colOff>
                    <xdr:row>30</xdr:row>
                    <xdr:rowOff>304800</xdr:rowOff>
                  </to>
                </anchor>
              </controlPr>
            </control>
          </mc:Choice>
        </mc:AlternateContent>
        <mc:AlternateContent xmlns:mc="http://schemas.openxmlformats.org/markup-compatibility/2006">
          <mc:Choice Requires="x14">
            <control shapeId="16458" r:id="rId33" name="Check Box 74">
              <controlPr defaultSize="0" autoFill="0" autoLine="0" autoPict="0">
                <anchor moveWithCells="1">
                  <from>
                    <xdr:col>50</xdr:col>
                    <xdr:colOff>9525</xdr:colOff>
                    <xdr:row>32</xdr:row>
                    <xdr:rowOff>9525</xdr:rowOff>
                  </from>
                  <to>
                    <xdr:col>55</xdr:col>
                    <xdr:colOff>95250</xdr:colOff>
                    <xdr:row>32</xdr:row>
                    <xdr:rowOff>295275</xdr:rowOff>
                  </to>
                </anchor>
              </controlPr>
            </control>
          </mc:Choice>
        </mc:AlternateContent>
        <mc:AlternateContent xmlns:mc="http://schemas.openxmlformats.org/markup-compatibility/2006">
          <mc:Choice Requires="x14">
            <control shapeId="16459" r:id="rId34" name="Check Box 75">
              <controlPr defaultSize="0" autoFill="0" autoLine="0" autoPict="0">
                <anchor moveWithCells="1">
                  <from>
                    <xdr:col>50</xdr:col>
                    <xdr:colOff>9525</xdr:colOff>
                    <xdr:row>30</xdr:row>
                    <xdr:rowOff>295275</xdr:rowOff>
                  </from>
                  <to>
                    <xdr:col>54</xdr:col>
                    <xdr:colOff>19050</xdr:colOff>
                    <xdr:row>31</xdr:row>
                    <xdr:rowOff>295275</xdr:rowOff>
                  </to>
                </anchor>
              </controlPr>
            </control>
          </mc:Choice>
        </mc:AlternateContent>
        <mc:AlternateContent xmlns:mc="http://schemas.openxmlformats.org/markup-compatibility/2006">
          <mc:Choice Requires="x14">
            <control shapeId="16460" r:id="rId35" name="Check Box 76">
              <controlPr defaultSize="0" autoFill="0" autoLine="0" autoPict="0">
                <anchor moveWithCells="1">
                  <from>
                    <xdr:col>55</xdr:col>
                    <xdr:colOff>152400</xdr:colOff>
                    <xdr:row>32</xdr:row>
                    <xdr:rowOff>0</xdr:rowOff>
                  </from>
                  <to>
                    <xdr:col>59</xdr:col>
                    <xdr:colOff>76200</xdr:colOff>
                    <xdr:row>32</xdr:row>
                    <xdr:rowOff>285750</xdr:rowOff>
                  </to>
                </anchor>
              </controlPr>
            </control>
          </mc:Choice>
        </mc:AlternateContent>
        <mc:AlternateContent xmlns:mc="http://schemas.openxmlformats.org/markup-compatibility/2006">
          <mc:Choice Requires="x14">
            <control shapeId="16461" r:id="rId36" name="Check Box 77">
              <controlPr defaultSize="0" autoFill="0" autoLine="0" autoPict="0" altText="指導者用講師室(別途使用料￥800が必要です)　　→">
                <anchor moveWithCells="1">
                  <from>
                    <xdr:col>58</xdr:col>
                    <xdr:colOff>190500</xdr:colOff>
                    <xdr:row>27</xdr:row>
                    <xdr:rowOff>295275</xdr:rowOff>
                  </from>
                  <to>
                    <xdr:col>67</xdr:col>
                    <xdr:colOff>161925</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R72"/>
  <sheetViews>
    <sheetView showZeros="0" view="pageBreakPreview" zoomScaleNormal="90" zoomScaleSheetLayoutView="100" zoomScalePageLayoutView="55" workbookViewId="0">
      <selection activeCell="C2" sqref="C2:I2"/>
    </sheetView>
  </sheetViews>
  <sheetFormatPr defaultColWidth="9" defaultRowHeight="13.5"/>
  <cols>
    <col min="1" max="1" width="10" style="24" customWidth="1"/>
    <col min="2" max="2" width="4.375" style="25" customWidth="1"/>
    <col min="3" max="3" width="7.5" style="25" customWidth="1"/>
    <col min="4" max="4" width="2.125" style="24" customWidth="1"/>
    <col min="5" max="5" width="5.625" style="24" customWidth="1"/>
    <col min="6" max="8" width="8.375" style="24" customWidth="1"/>
    <col min="9" max="9" width="5.625" style="24" customWidth="1"/>
    <col min="10" max="12" width="8.375" style="24" customWidth="1"/>
    <col min="13" max="13" width="2.125" style="24" customWidth="1"/>
    <col min="14" max="14" width="5.625" style="24" customWidth="1"/>
    <col min="15" max="15" width="10" style="24" customWidth="1"/>
    <col min="16" max="16" width="5" style="24" customWidth="1"/>
    <col min="17" max="17" width="4.125" style="24" customWidth="1"/>
    <col min="18" max="18" width="6.625" style="24" customWidth="1"/>
    <col min="19" max="19" width="10" style="24" customWidth="1"/>
    <col min="20" max="20" width="4.375" style="25" customWidth="1"/>
    <col min="21" max="21" width="7.5" style="25" customWidth="1"/>
    <col min="22" max="22" width="2.125" style="24" customWidth="1"/>
    <col min="23" max="23" width="5.625" style="24" customWidth="1"/>
    <col min="24" max="26" width="8.125" style="24" customWidth="1"/>
    <col min="27" max="27" width="5.625" style="24" customWidth="1"/>
    <col min="28" max="30" width="8.125" style="24" customWidth="1"/>
    <col min="31" max="31" width="2.125" style="24" customWidth="1"/>
    <col min="32" max="32" width="5.625" style="24" customWidth="1"/>
    <col min="33" max="33" width="10" style="24" customWidth="1"/>
    <col min="34" max="34" width="5" style="24" customWidth="1"/>
    <col min="35" max="35" width="4.125" style="24" customWidth="1"/>
    <col min="36" max="36" width="9" style="24"/>
    <col min="37" max="37" width="2.125" style="24" customWidth="1"/>
    <col min="38" max="16384" width="9" style="24"/>
  </cols>
  <sheetData>
    <row r="1" spans="1:40" s="1" customFormat="1" ht="29.25" customHeight="1" thickTop="1" thickBot="1">
      <c r="A1" s="1447" t="s">
        <v>653</v>
      </c>
      <c r="B1" s="1447"/>
      <c r="C1" s="1447"/>
      <c r="D1" s="1447"/>
      <c r="E1" s="1447"/>
      <c r="F1" s="1447"/>
      <c r="G1" s="1447"/>
      <c r="H1" s="1447"/>
      <c r="I1" s="1447"/>
      <c r="J1" s="1447"/>
      <c r="K1" s="1447"/>
      <c r="L1" s="1447"/>
      <c r="M1" s="1447"/>
      <c r="N1" s="1447"/>
      <c r="O1" s="1447"/>
      <c r="P1" s="1447"/>
      <c r="Q1" s="1447"/>
      <c r="R1" s="106"/>
      <c r="S1" s="1485" t="s">
        <v>653</v>
      </c>
      <c r="T1" s="1486"/>
      <c r="U1" s="1486"/>
      <c r="V1" s="1486"/>
      <c r="W1" s="1486"/>
      <c r="X1" s="1486"/>
      <c r="Y1" s="1486"/>
      <c r="Z1" s="1486"/>
      <c r="AA1" s="1486"/>
      <c r="AB1" s="1486"/>
      <c r="AC1" s="1486"/>
      <c r="AD1" s="1486"/>
      <c r="AE1" s="1486"/>
      <c r="AF1" s="1486"/>
      <c r="AG1" s="1486"/>
      <c r="AH1" s="1486"/>
      <c r="AI1" s="1487"/>
      <c r="AJ1" s="106"/>
      <c r="AK1" s="106"/>
      <c r="AL1" s="106"/>
      <c r="AM1" s="106"/>
      <c r="AN1" s="106"/>
    </row>
    <row r="2" spans="1:40" s="1" customFormat="1" ht="19.5" customHeight="1" thickBot="1">
      <c r="A2" s="1448" t="s">
        <v>64</v>
      </c>
      <c r="B2" s="1449"/>
      <c r="C2" s="1470" t="str">
        <f>IF(①利用申込書!D4="","",①利用申込書!D4)</f>
        <v/>
      </c>
      <c r="D2" s="1471"/>
      <c r="E2" s="1471"/>
      <c r="F2" s="1471"/>
      <c r="G2" s="1471"/>
      <c r="H2" s="1471"/>
      <c r="I2" s="1472"/>
      <c r="J2" s="128" t="s">
        <v>87</v>
      </c>
      <c r="K2" s="1473" t="str">
        <f>IF(①利用申込書!BS4="","",①利用申込書!BS4)</f>
        <v/>
      </c>
      <c r="L2" s="1474"/>
      <c r="M2" s="1474"/>
      <c r="N2" s="127" t="s">
        <v>90</v>
      </c>
      <c r="O2" s="1474" t="str">
        <f>IF(①利用申込書!BS5="","",①利用申込書!BS5)</f>
        <v/>
      </c>
      <c r="P2" s="1474"/>
      <c r="Q2" s="1475"/>
      <c r="R2" s="106"/>
      <c r="S2" s="1488" t="s">
        <v>64</v>
      </c>
      <c r="T2" s="1449"/>
      <c r="U2" s="1489" t="s">
        <v>720</v>
      </c>
      <c r="V2" s="1490"/>
      <c r="W2" s="1490"/>
      <c r="X2" s="1490"/>
      <c r="Y2" s="1490"/>
      <c r="Z2" s="1490"/>
      <c r="AA2" s="1491"/>
      <c r="AB2" s="128" t="s">
        <v>87</v>
      </c>
      <c r="AC2" s="1492">
        <v>45869</v>
      </c>
      <c r="AD2" s="1493"/>
      <c r="AE2" s="1493"/>
      <c r="AF2" s="573" t="s">
        <v>90</v>
      </c>
      <c r="AG2" s="1493">
        <v>45871</v>
      </c>
      <c r="AH2" s="1493"/>
      <c r="AI2" s="1494"/>
      <c r="AJ2" s="106"/>
      <c r="AK2" s="106"/>
      <c r="AL2" s="106"/>
      <c r="AM2" s="106"/>
      <c r="AN2" s="106"/>
    </row>
    <row r="3" spans="1:40" ht="9.75" customHeight="1" thickBot="1">
      <c r="A3" s="125"/>
      <c r="B3" s="114"/>
      <c r="C3" s="114"/>
      <c r="D3" s="114"/>
      <c r="E3" s="114"/>
      <c r="F3" s="114"/>
      <c r="G3" s="114"/>
      <c r="H3" s="114"/>
      <c r="I3" s="114"/>
      <c r="J3" s="114"/>
      <c r="K3" s="114"/>
      <c r="L3" s="114"/>
      <c r="M3" s="114"/>
      <c r="N3" s="114"/>
      <c r="O3" s="114"/>
      <c r="P3" s="114"/>
      <c r="Q3" s="114"/>
      <c r="S3" s="644"/>
      <c r="T3" s="114"/>
      <c r="U3" s="114"/>
      <c r="V3" s="114"/>
      <c r="W3" s="114"/>
      <c r="X3" s="114"/>
      <c r="Y3" s="114"/>
      <c r="Z3" s="114"/>
      <c r="AA3" s="114"/>
      <c r="AB3" s="114"/>
      <c r="AC3" s="114"/>
      <c r="AD3" s="114"/>
      <c r="AE3" s="114"/>
      <c r="AF3" s="114"/>
      <c r="AG3" s="114"/>
      <c r="AH3" s="114"/>
      <c r="AI3" s="645"/>
    </row>
    <row r="4" spans="1:40" ht="25.5" customHeight="1" thickBot="1">
      <c r="A4" s="851"/>
      <c r="B4" s="852"/>
      <c r="C4" s="852"/>
      <c r="D4" s="852"/>
      <c r="E4" s="852"/>
      <c r="F4" s="1479" t="s">
        <v>463</v>
      </c>
      <c r="G4" s="1479"/>
      <c r="H4" s="1479"/>
      <c r="I4" s="1479"/>
      <c r="J4" s="1479"/>
      <c r="K4" s="1479"/>
      <c r="L4" s="1479"/>
      <c r="M4" s="1479"/>
      <c r="N4" s="1479"/>
      <c r="O4" s="1479"/>
      <c r="P4" s="1479"/>
      <c r="Q4" s="1480"/>
      <c r="S4" s="853"/>
      <c r="T4" s="852"/>
      <c r="U4" s="852"/>
      <c r="V4" s="852"/>
      <c r="W4" s="852"/>
      <c r="X4" s="1479" t="s">
        <v>463</v>
      </c>
      <c r="Y4" s="1479"/>
      <c r="Z4" s="1479"/>
      <c r="AA4" s="1479"/>
      <c r="AB4" s="1479"/>
      <c r="AC4" s="1479"/>
      <c r="AD4" s="1479"/>
      <c r="AE4" s="1479"/>
      <c r="AF4" s="1479"/>
      <c r="AG4" s="1479"/>
      <c r="AH4" s="1479"/>
      <c r="AI4" s="1495"/>
    </row>
    <row r="5" spans="1:40" ht="20.25" customHeight="1">
      <c r="D5" s="105"/>
      <c r="E5" s="104"/>
      <c r="F5" s="101">
        <v>0.375</v>
      </c>
      <c r="G5" s="102"/>
      <c r="H5" s="103">
        <v>0.5</v>
      </c>
      <c r="I5" s="102"/>
      <c r="J5" s="101">
        <v>0.5625</v>
      </c>
      <c r="K5" s="102"/>
      <c r="L5" s="103">
        <v>0.6875</v>
      </c>
      <c r="M5" s="29"/>
      <c r="N5" s="1476" t="s">
        <v>147</v>
      </c>
      <c r="O5" s="1476"/>
      <c r="P5" s="1476"/>
      <c r="S5" s="646"/>
      <c r="T5" s="647"/>
      <c r="U5" s="647"/>
      <c r="V5" s="105"/>
      <c r="W5" s="648"/>
      <c r="X5" s="649">
        <v>0.375</v>
      </c>
      <c r="Y5" s="650"/>
      <c r="Z5" s="651">
        <v>0.5</v>
      </c>
      <c r="AA5" s="650"/>
      <c r="AB5" s="649">
        <v>0.5625</v>
      </c>
      <c r="AC5" s="650"/>
      <c r="AD5" s="651">
        <v>0.6875</v>
      </c>
      <c r="AE5" s="29"/>
      <c r="AF5" s="1476" t="s">
        <v>147</v>
      </c>
      <c r="AG5" s="1476"/>
      <c r="AH5" s="1476"/>
      <c r="AI5" s="652"/>
    </row>
    <row r="6" spans="1:40" s="97" customFormat="1" ht="16.5" customHeight="1">
      <c r="A6" s="129" t="s">
        <v>63</v>
      </c>
      <c r="B6" s="130" t="s">
        <v>62</v>
      </c>
      <c r="C6" s="100" t="s">
        <v>61</v>
      </c>
      <c r="D6" s="99"/>
      <c r="E6" s="132" t="s">
        <v>60</v>
      </c>
      <c r="F6" s="133"/>
      <c r="G6" s="134"/>
      <c r="H6" s="135"/>
      <c r="I6" s="132" t="s">
        <v>59</v>
      </c>
      <c r="J6" s="136"/>
      <c r="K6" s="134"/>
      <c r="L6" s="135"/>
      <c r="M6" s="137"/>
      <c r="N6" s="132" t="s">
        <v>58</v>
      </c>
      <c r="O6" s="98"/>
      <c r="P6" s="1450" t="s">
        <v>57</v>
      </c>
      <c r="Q6" s="1451"/>
      <c r="S6" s="653" t="s">
        <v>63</v>
      </c>
      <c r="T6" s="130" t="s">
        <v>62</v>
      </c>
      <c r="U6" s="100" t="s">
        <v>61</v>
      </c>
      <c r="V6" s="99"/>
      <c r="W6" s="132" t="s">
        <v>60</v>
      </c>
      <c r="X6" s="133"/>
      <c r="Y6" s="134"/>
      <c r="Z6" s="135"/>
      <c r="AA6" s="132" t="s">
        <v>59</v>
      </c>
      <c r="AB6" s="136"/>
      <c r="AC6" s="134"/>
      <c r="AD6" s="135"/>
      <c r="AE6" s="137"/>
      <c r="AF6" s="132" t="s">
        <v>58</v>
      </c>
      <c r="AG6" s="98"/>
      <c r="AH6" s="1450" t="s">
        <v>57</v>
      </c>
      <c r="AI6" s="1496"/>
    </row>
    <row r="7" spans="1:40" ht="15.75" customHeight="1">
      <c r="A7" s="1452" t="s">
        <v>56</v>
      </c>
      <c r="B7" s="1455" t="s">
        <v>53</v>
      </c>
      <c r="C7" s="86" t="s">
        <v>38</v>
      </c>
      <c r="D7" s="1477" t="s">
        <v>176</v>
      </c>
      <c r="E7" s="83"/>
      <c r="F7" s="138"/>
      <c r="G7" s="96"/>
      <c r="H7" s="89"/>
      <c r="I7" s="123"/>
      <c r="J7" s="88"/>
      <c r="K7" s="85"/>
      <c r="L7" s="84"/>
      <c r="M7" s="1477" t="s">
        <v>177</v>
      </c>
      <c r="N7" s="83"/>
      <c r="O7" s="82"/>
      <c r="P7" s="1462" t="s">
        <v>52</v>
      </c>
      <c r="Q7" s="1461"/>
      <c r="S7" s="1497" t="s">
        <v>56</v>
      </c>
      <c r="T7" s="1455" t="s">
        <v>53</v>
      </c>
      <c r="U7" s="86" t="s">
        <v>38</v>
      </c>
      <c r="V7" s="1477" t="s">
        <v>176</v>
      </c>
      <c r="W7" s="83"/>
      <c r="X7" s="138"/>
      <c r="Y7" s="658">
        <v>0.45833333333333331</v>
      </c>
      <c r="Z7" s="659"/>
      <c r="AA7" s="660"/>
      <c r="AB7" s="661"/>
      <c r="AC7" s="662" t="s">
        <v>636</v>
      </c>
      <c r="AD7" s="663"/>
      <c r="AE7" s="1477" t="s">
        <v>177</v>
      </c>
      <c r="AF7" s="701"/>
      <c r="AG7" s="833" t="s">
        <v>638</v>
      </c>
      <c r="AH7" s="1462" t="s">
        <v>52</v>
      </c>
      <c r="AI7" s="1500"/>
    </row>
    <row r="8" spans="1:40" ht="18.75" customHeight="1">
      <c r="A8" s="1453"/>
      <c r="B8" s="1456"/>
      <c r="C8" s="1463" t="s">
        <v>47</v>
      </c>
      <c r="D8" s="1467"/>
      <c r="E8" s="80"/>
      <c r="F8" s="139"/>
      <c r="G8" s="78"/>
      <c r="H8" s="77"/>
      <c r="I8" s="124"/>
      <c r="J8" s="76"/>
      <c r="K8" s="78"/>
      <c r="L8" s="74"/>
      <c r="M8" s="1467"/>
      <c r="N8" s="68"/>
      <c r="O8" s="73"/>
      <c r="P8" s="52" t="s">
        <v>48</v>
      </c>
      <c r="Q8" s="1458">
        <f>P9+P11</f>
        <v>0</v>
      </c>
      <c r="S8" s="1498"/>
      <c r="T8" s="1456"/>
      <c r="U8" s="1463" t="s">
        <v>47</v>
      </c>
      <c r="V8" s="1467"/>
      <c r="W8" s="80"/>
      <c r="X8" s="139"/>
      <c r="Y8" s="664" t="s">
        <v>561</v>
      </c>
      <c r="Z8" s="665"/>
      <c r="AA8" s="666"/>
      <c r="AB8" s="667"/>
      <c r="AC8" s="664" t="s">
        <v>637</v>
      </c>
      <c r="AD8" s="668"/>
      <c r="AE8" s="1467"/>
      <c r="AF8" s="669"/>
      <c r="AG8" s="702" t="s">
        <v>502</v>
      </c>
      <c r="AH8" s="52" t="s">
        <v>48</v>
      </c>
      <c r="AI8" s="1501">
        <f>AH9+AH11</f>
        <v>68</v>
      </c>
    </row>
    <row r="9" spans="1:40" ht="18.75" customHeight="1">
      <c r="A9" s="1453"/>
      <c r="B9" s="1456"/>
      <c r="C9" s="1464"/>
      <c r="D9" s="1467"/>
      <c r="E9" s="80"/>
      <c r="F9" s="79"/>
      <c r="G9" s="78"/>
      <c r="H9" s="74"/>
      <c r="I9" s="68"/>
      <c r="J9" s="76"/>
      <c r="K9" s="75"/>
      <c r="L9" s="74"/>
      <c r="M9" s="1467"/>
      <c r="N9" s="68"/>
      <c r="O9" s="73"/>
      <c r="P9" s="72"/>
      <c r="Q9" s="1459"/>
      <c r="S9" s="1498"/>
      <c r="T9" s="1456"/>
      <c r="U9" s="1464"/>
      <c r="V9" s="1467"/>
      <c r="W9" s="80"/>
      <c r="X9" s="79"/>
      <c r="Y9" s="664"/>
      <c r="Z9" s="668"/>
      <c r="AA9" s="669"/>
      <c r="AB9" s="667"/>
      <c r="AC9" s="670"/>
      <c r="AD9" s="668"/>
      <c r="AE9" s="1467"/>
      <c r="AF9" s="669"/>
      <c r="AG9" s="702"/>
      <c r="AH9" s="706">
        <v>34</v>
      </c>
      <c r="AI9" s="1502"/>
    </row>
    <row r="10" spans="1:40" ht="18.75" customHeight="1">
      <c r="A10" s="1453"/>
      <c r="B10" s="1456"/>
      <c r="C10" s="750" t="s">
        <v>46</v>
      </c>
      <c r="D10" s="1467"/>
      <c r="E10" s="80"/>
      <c r="F10" s="71"/>
      <c r="G10" s="70"/>
      <c r="H10" s="69"/>
      <c r="I10" s="68"/>
      <c r="J10" s="95"/>
      <c r="K10" s="70"/>
      <c r="L10" s="69"/>
      <c r="M10" s="1467"/>
      <c r="N10" s="68"/>
      <c r="O10" s="67"/>
      <c r="P10" s="66" t="s">
        <v>45</v>
      </c>
      <c r="Q10" s="1459"/>
      <c r="S10" s="1498"/>
      <c r="T10" s="1456"/>
      <c r="U10" s="750" t="s">
        <v>46</v>
      </c>
      <c r="V10" s="1467"/>
      <c r="W10" s="80"/>
      <c r="X10" s="71"/>
      <c r="Y10" s="671"/>
      <c r="Z10" s="672"/>
      <c r="AA10" s="669"/>
      <c r="AB10" s="673"/>
      <c r="AC10" s="671" t="s">
        <v>635</v>
      </c>
      <c r="AD10" s="672"/>
      <c r="AE10" s="1467"/>
      <c r="AF10" s="669"/>
      <c r="AG10" s="703" t="s">
        <v>667</v>
      </c>
      <c r="AH10" s="66" t="s">
        <v>45</v>
      </c>
      <c r="AI10" s="1502"/>
    </row>
    <row r="11" spans="1:40" ht="18.75" customHeight="1">
      <c r="A11" s="1453"/>
      <c r="B11" s="1457"/>
      <c r="C11" s="65" t="s">
        <v>44</v>
      </c>
      <c r="D11" s="1467"/>
      <c r="E11" s="87"/>
      <c r="F11" s="94"/>
      <c r="G11" s="63"/>
      <c r="H11" s="140"/>
      <c r="I11" s="141"/>
      <c r="J11" s="64"/>
      <c r="K11" s="63"/>
      <c r="L11" s="62"/>
      <c r="M11" s="1467"/>
      <c r="N11" s="87"/>
      <c r="O11" s="61"/>
      <c r="P11" s="60"/>
      <c r="Q11" s="1460"/>
      <c r="S11" s="1498"/>
      <c r="T11" s="1457"/>
      <c r="U11" s="65" t="s">
        <v>44</v>
      </c>
      <c r="V11" s="1467"/>
      <c r="W11" s="87"/>
      <c r="X11" s="94"/>
      <c r="Y11" s="674" t="s">
        <v>355</v>
      </c>
      <c r="Z11" s="675"/>
      <c r="AA11" s="676"/>
      <c r="AB11" s="677"/>
      <c r="AC11" s="674"/>
      <c r="AD11" s="678"/>
      <c r="AE11" s="1467"/>
      <c r="AF11" s="704"/>
      <c r="AG11" s="705" t="s">
        <v>729</v>
      </c>
      <c r="AH11" s="707">
        <v>34</v>
      </c>
      <c r="AI11" s="1503"/>
    </row>
    <row r="12" spans="1:40" ht="15.75" customHeight="1" thickBot="1">
      <c r="A12" s="1453"/>
      <c r="B12" s="59"/>
      <c r="C12" s="142" t="s">
        <v>51</v>
      </c>
      <c r="D12" s="1478"/>
      <c r="E12" s="143"/>
      <c r="F12" s="93"/>
      <c r="G12" s="58"/>
      <c r="H12" s="144"/>
      <c r="I12" s="143"/>
      <c r="J12" s="93"/>
      <c r="K12" s="58"/>
      <c r="L12" s="57"/>
      <c r="M12" s="1478"/>
      <c r="N12" s="143"/>
      <c r="O12" s="57"/>
      <c r="P12" s="1461" t="s">
        <v>50</v>
      </c>
      <c r="Q12" s="1461"/>
      <c r="S12" s="1498"/>
      <c r="T12" s="59"/>
      <c r="U12" s="142" t="s">
        <v>51</v>
      </c>
      <c r="V12" s="1478"/>
      <c r="W12" s="143"/>
      <c r="X12" s="93"/>
      <c r="Y12" s="679"/>
      <c r="Z12" s="680"/>
      <c r="AA12" s="681">
        <v>69</v>
      </c>
      <c r="AB12" s="682"/>
      <c r="AC12" s="679"/>
      <c r="AD12" s="683"/>
      <c r="AE12" s="1478"/>
      <c r="AF12" s="681">
        <v>69</v>
      </c>
      <c r="AG12" s="683"/>
      <c r="AH12" s="1461" t="s">
        <v>50</v>
      </c>
      <c r="AI12" s="1500"/>
    </row>
    <row r="13" spans="1:40" ht="16.5" customHeight="1" thickTop="1">
      <c r="A13" s="1453"/>
      <c r="B13" s="1344" t="s">
        <v>49</v>
      </c>
      <c r="C13" s="56" t="s">
        <v>38</v>
      </c>
      <c r="D13" s="1469"/>
      <c r="E13" s="40"/>
      <c r="F13" s="92"/>
      <c r="G13" s="91"/>
      <c r="H13" s="90"/>
      <c r="I13" s="40"/>
      <c r="J13" s="145"/>
      <c r="K13" s="48"/>
      <c r="L13" s="54"/>
      <c r="M13" s="1467"/>
      <c r="N13" s="40"/>
      <c r="O13" s="53"/>
      <c r="P13" s="52" t="s">
        <v>48</v>
      </c>
      <c r="Q13" s="1458">
        <f>P14+P16</f>
        <v>0</v>
      </c>
      <c r="S13" s="1498"/>
      <c r="T13" s="1344" t="s">
        <v>49</v>
      </c>
      <c r="U13" s="56" t="s">
        <v>38</v>
      </c>
      <c r="V13" s="1469"/>
      <c r="W13" s="40"/>
      <c r="X13" s="92"/>
      <c r="Y13" s="91"/>
      <c r="Z13" s="90"/>
      <c r="AA13" s="40"/>
      <c r="AB13" s="684"/>
      <c r="AC13" s="685" t="s">
        <v>636</v>
      </c>
      <c r="AD13" s="686"/>
      <c r="AE13" s="1504"/>
      <c r="AF13" s="687"/>
      <c r="AG13" s="700"/>
      <c r="AH13" s="52" t="s">
        <v>48</v>
      </c>
      <c r="AI13" s="1501">
        <f>AH14+AH16</f>
        <v>1</v>
      </c>
    </row>
    <row r="14" spans="1:40" ht="15.75" customHeight="1">
      <c r="A14" s="1453"/>
      <c r="B14" s="1344"/>
      <c r="C14" s="751" t="s">
        <v>47</v>
      </c>
      <c r="D14" s="1467"/>
      <c r="E14" s="40"/>
      <c r="F14" s="51"/>
      <c r="G14" s="50"/>
      <c r="H14" s="47"/>
      <c r="I14" s="40"/>
      <c r="J14" s="49"/>
      <c r="K14" s="48"/>
      <c r="L14" s="47"/>
      <c r="M14" s="1467"/>
      <c r="N14" s="40"/>
      <c r="O14" s="46"/>
      <c r="P14" s="45"/>
      <c r="Q14" s="1465"/>
      <c r="S14" s="1498"/>
      <c r="T14" s="1344"/>
      <c r="U14" s="751" t="s">
        <v>47</v>
      </c>
      <c r="V14" s="1467"/>
      <c r="W14" s="40"/>
      <c r="X14" s="51"/>
      <c r="Y14" s="50"/>
      <c r="Z14" s="47"/>
      <c r="AA14" s="40"/>
      <c r="AB14" s="688"/>
      <c r="AC14" s="832" t="s">
        <v>640</v>
      </c>
      <c r="AD14" s="689"/>
      <c r="AE14" s="1504"/>
      <c r="AF14" s="687"/>
      <c r="AG14" s="690"/>
      <c r="AH14" s="708">
        <v>1</v>
      </c>
      <c r="AI14" s="1502"/>
    </row>
    <row r="15" spans="1:40" ht="16.5" customHeight="1">
      <c r="A15" s="1453"/>
      <c r="B15" s="1344"/>
      <c r="C15" s="752" t="s">
        <v>46</v>
      </c>
      <c r="D15" s="1467"/>
      <c r="E15" s="40"/>
      <c r="F15" s="44"/>
      <c r="G15" s="42"/>
      <c r="H15" s="41"/>
      <c r="I15" s="40"/>
      <c r="J15" s="43"/>
      <c r="K15" s="42"/>
      <c r="L15" s="41"/>
      <c r="M15" s="1467"/>
      <c r="N15" s="40"/>
      <c r="O15" s="39"/>
      <c r="P15" s="38" t="s">
        <v>45</v>
      </c>
      <c r="Q15" s="1465"/>
      <c r="S15" s="1498"/>
      <c r="T15" s="1344"/>
      <c r="U15" s="752" t="s">
        <v>46</v>
      </c>
      <c r="V15" s="1467"/>
      <c r="W15" s="40"/>
      <c r="X15" s="44"/>
      <c r="Y15" s="42"/>
      <c r="Z15" s="41"/>
      <c r="AA15" s="40"/>
      <c r="AB15" s="691"/>
      <c r="AC15" s="692" t="s">
        <v>635</v>
      </c>
      <c r="AD15" s="693"/>
      <c r="AE15" s="1504"/>
      <c r="AF15" s="687"/>
      <c r="AG15" s="694"/>
      <c r="AH15" s="38" t="s">
        <v>45</v>
      </c>
      <c r="AI15" s="1502"/>
    </row>
    <row r="16" spans="1:40" ht="18" customHeight="1">
      <c r="A16" s="1454"/>
      <c r="B16" s="1345"/>
      <c r="C16" s="37" t="s">
        <v>44</v>
      </c>
      <c r="D16" s="1468"/>
      <c r="E16" s="32"/>
      <c r="F16" s="36"/>
      <c r="G16" s="34"/>
      <c r="H16" s="33"/>
      <c r="I16" s="32"/>
      <c r="J16" s="35"/>
      <c r="K16" s="34"/>
      <c r="L16" s="33"/>
      <c r="M16" s="1468"/>
      <c r="N16" s="32"/>
      <c r="O16" s="31"/>
      <c r="P16" s="30"/>
      <c r="Q16" s="1466"/>
      <c r="S16" s="1499"/>
      <c r="T16" s="1345"/>
      <c r="U16" s="37" t="s">
        <v>44</v>
      </c>
      <c r="V16" s="1468"/>
      <c r="W16" s="32"/>
      <c r="X16" s="36"/>
      <c r="Y16" s="34"/>
      <c r="Z16" s="33"/>
      <c r="AA16" s="32"/>
      <c r="AB16" s="695"/>
      <c r="AC16" s="696"/>
      <c r="AD16" s="697"/>
      <c r="AE16" s="1505"/>
      <c r="AF16" s="698"/>
      <c r="AG16" s="699"/>
      <c r="AH16" s="709">
        <v>0</v>
      </c>
      <c r="AI16" s="1503"/>
    </row>
    <row r="17" spans="1:36" ht="7.5" customHeight="1">
      <c r="A17" s="125"/>
      <c r="B17" s="114"/>
      <c r="C17" s="114"/>
      <c r="D17" s="114"/>
      <c r="E17" s="114"/>
      <c r="F17" s="114"/>
      <c r="G17" s="114"/>
      <c r="H17" s="114"/>
      <c r="I17" s="114"/>
      <c r="J17" s="114"/>
      <c r="K17" s="114"/>
      <c r="L17" s="114"/>
      <c r="M17" s="114"/>
      <c r="N17" s="114"/>
      <c r="O17" s="114"/>
      <c r="P17" s="114"/>
      <c r="Q17" s="114"/>
      <c r="S17" s="644"/>
      <c r="T17" s="114"/>
      <c r="U17" s="114"/>
      <c r="V17" s="114"/>
      <c r="W17" s="114"/>
      <c r="X17" s="114"/>
      <c r="Y17" s="114"/>
      <c r="Z17" s="114"/>
      <c r="AA17" s="114"/>
      <c r="AB17" s="114"/>
      <c r="AC17" s="114"/>
      <c r="AD17" s="114"/>
      <c r="AE17" s="114"/>
      <c r="AF17" s="114"/>
      <c r="AG17" s="114"/>
      <c r="AH17" s="114"/>
      <c r="AI17" s="645"/>
      <c r="AJ17"/>
    </row>
    <row r="18" spans="1:36" ht="15.75" customHeight="1">
      <c r="A18" s="1452" t="s">
        <v>55</v>
      </c>
      <c r="B18" s="1455" t="s">
        <v>53</v>
      </c>
      <c r="C18" s="86" t="s">
        <v>38</v>
      </c>
      <c r="D18" s="1477" t="s">
        <v>176</v>
      </c>
      <c r="E18" s="83"/>
      <c r="F18" s="138"/>
      <c r="G18" s="96"/>
      <c r="H18" s="89"/>
      <c r="I18" s="123"/>
      <c r="J18" s="88"/>
      <c r="K18" s="85"/>
      <c r="L18" s="84"/>
      <c r="M18" s="1477" t="s">
        <v>177</v>
      </c>
      <c r="N18" s="83"/>
      <c r="O18" s="82"/>
      <c r="P18" s="1462" t="s">
        <v>52</v>
      </c>
      <c r="Q18" s="1461"/>
      <c r="S18" s="1497" t="s">
        <v>55</v>
      </c>
      <c r="T18" s="1455" t="s">
        <v>53</v>
      </c>
      <c r="U18" s="86" t="s">
        <v>38</v>
      </c>
      <c r="V18" s="1477" t="s">
        <v>176</v>
      </c>
      <c r="W18" s="701"/>
      <c r="X18" s="710"/>
      <c r="Y18" s="658" t="s">
        <v>647</v>
      </c>
      <c r="Z18" s="659"/>
      <c r="AA18" s="660"/>
      <c r="AB18" s="661"/>
      <c r="AC18" s="662" t="s">
        <v>636</v>
      </c>
      <c r="AD18" s="663"/>
      <c r="AE18" s="1477" t="s">
        <v>177</v>
      </c>
      <c r="AF18" s="701"/>
      <c r="AG18" s="833" t="s">
        <v>643</v>
      </c>
      <c r="AH18" s="1462" t="s">
        <v>52</v>
      </c>
      <c r="AI18" s="1500"/>
    </row>
    <row r="19" spans="1:36" ht="18.75" customHeight="1">
      <c r="A19" s="1453"/>
      <c r="B19" s="1456"/>
      <c r="C19" s="1463" t="s">
        <v>47</v>
      </c>
      <c r="D19" s="1467"/>
      <c r="E19" s="80"/>
      <c r="F19" s="139"/>
      <c r="G19" s="78"/>
      <c r="H19" s="77"/>
      <c r="I19" s="124"/>
      <c r="J19" s="76"/>
      <c r="K19" s="78"/>
      <c r="L19" s="74"/>
      <c r="M19" s="1467"/>
      <c r="N19" s="68"/>
      <c r="O19" s="81"/>
      <c r="P19" s="52" t="s">
        <v>48</v>
      </c>
      <c r="Q19" s="1458">
        <f>P20+P22</f>
        <v>0</v>
      </c>
      <c r="S19" s="1498"/>
      <c r="T19" s="1456"/>
      <c r="U19" s="1463" t="s">
        <v>47</v>
      </c>
      <c r="V19" s="1467"/>
      <c r="W19" s="711"/>
      <c r="X19" s="712"/>
      <c r="Y19" s="664" t="s">
        <v>672</v>
      </c>
      <c r="Z19" s="665"/>
      <c r="AA19" s="666"/>
      <c r="AB19" s="667"/>
      <c r="AC19" s="664" t="s">
        <v>642</v>
      </c>
      <c r="AD19" s="668"/>
      <c r="AE19" s="1467"/>
      <c r="AF19" s="669"/>
      <c r="AG19" s="721" t="s">
        <v>639</v>
      </c>
      <c r="AH19" s="52" t="s">
        <v>48</v>
      </c>
      <c r="AI19" s="1501">
        <f>AH20+AH22</f>
        <v>69</v>
      </c>
    </row>
    <row r="20" spans="1:36" ht="18.75" customHeight="1">
      <c r="A20" s="1453"/>
      <c r="B20" s="1456"/>
      <c r="C20" s="1464"/>
      <c r="D20" s="1467"/>
      <c r="E20" s="80"/>
      <c r="F20" s="79"/>
      <c r="G20" s="78"/>
      <c r="H20" s="74"/>
      <c r="I20" s="68"/>
      <c r="J20" s="76"/>
      <c r="K20" s="75"/>
      <c r="L20" s="74"/>
      <c r="M20" s="1467"/>
      <c r="N20" s="68"/>
      <c r="O20" s="73"/>
      <c r="P20" s="72"/>
      <c r="Q20" s="1459"/>
      <c r="S20" s="1498"/>
      <c r="T20" s="1456"/>
      <c r="U20" s="1464"/>
      <c r="V20" s="1467"/>
      <c r="W20" s="711"/>
      <c r="X20" s="713"/>
      <c r="Y20" s="664"/>
      <c r="Z20" s="668"/>
      <c r="AA20" s="669"/>
      <c r="AB20" s="667"/>
      <c r="AC20" s="670"/>
      <c r="AD20" s="668"/>
      <c r="AE20" s="1467"/>
      <c r="AF20" s="669"/>
      <c r="AG20" s="702"/>
      <c r="AH20" s="706">
        <v>35</v>
      </c>
      <c r="AI20" s="1502"/>
    </row>
    <row r="21" spans="1:36" ht="18.75" customHeight="1">
      <c r="A21" s="1453"/>
      <c r="B21" s="1456"/>
      <c r="C21" s="750" t="s">
        <v>46</v>
      </c>
      <c r="D21" s="1467"/>
      <c r="E21" s="80"/>
      <c r="F21" s="71"/>
      <c r="G21" s="70"/>
      <c r="H21" s="69"/>
      <c r="I21" s="68"/>
      <c r="J21" s="95"/>
      <c r="K21" s="70"/>
      <c r="L21" s="69"/>
      <c r="M21" s="1467"/>
      <c r="N21" s="68"/>
      <c r="O21" s="67"/>
      <c r="P21" s="66" t="s">
        <v>45</v>
      </c>
      <c r="Q21" s="1459"/>
      <c r="S21" s="1498"/>
      <c r="T21" s="1456"/>
      <c r="U21" s="750" t="s">
        <v>46</v>
      </c>
      <c r="V21" s="1467"/>
      <c r="W21" s="711"/>
      <c r="X21" s="714"/>
      <c r="Y21" s="671" t="s">
        <v>670</v>
      </c>
      <c r="Z21" s="672"/>
      <c r="AA21" s="669"/>
      <c r="AB21" s="673"/>
      <c r="AC21" s="671" t="s">
        <v>635</v>
      </c>
      <c r="AD21" s="672"/>
      <c r="AE21" s="1467"/>
      <c r="AF21" s="669"/>
      <c r="AG21" s="703" t="s">
        <v>641</v>
      </c>
      <c r="AH21" s="66" t="s">
        <v>45</v>
      </c>
      <c r="AI21" s="1502"/>
    </row>
    <row r="22" spans="1:36" ht="18.75" customHeight="1">
      <c r="A22" s="1453"/>
      <c r="B22" s="1457"/>
      <c r="C22" s="65" t="s">
        <v>44</v>
      </c>
      <c r="D22" s="1467"/>
      <c r="E22" s="87"/>
      <c r="F22" s="94"/>
      <c r="G22" s="63"/>
      <c r="H22" s="140"/>
      <c r="I22" s="141"/>
      <c r="J22" s="64"/>
      <c r="K22" s="63"/>
      <c r="L22" s="62"/>
      <c r="M22" s="1467"/>
      <c r="N22" s="87"/>
      <c r="O22" s="61"/>
      <c r="P22" s="60"/>
      <c r="Q22" s="1460"/>
      <c r="S22" s="1498"/>
      <c r="T22" s="1457"/>
      <c r="U22" s="65" t="s">
        <v>44</v>
      </c>
      <c r="V22" s="1467"/>
      <c r="W22" s="704"/>
      <c r="X22" s="715"/>
      <c r="Y22" s="674" t="s">
        <v>671</v>
      </c>
      <c r="Z22" s="675"/>
      <c r="AA22" s="676"/>
      <c r="AB22" s="677"/>
      <c r="AC22" s="674"/>
      <c r="AD22" s="678"/>
      <c r="AE22" s="1467"/>
      <c r="AF22" s="704"/>
      <c r="AG22" s="705" t="s">
        <v>644</v>
      </c>
      <c r="AH22" s="707">
        <v>34</v>
      </c>
      <c r="AI22" s="1503"/>
    </row>
    <row r="23" spans="1:36" ht="15.75" customHeight="1" thickBot="1">
      <c r="A23" s="1453"/>
      <c r="B23" s="59"/>
      <c r="C23" s="142" t="s">
        <v>51</v>
      </c>
      <c r="D23" s="1478"/>
      <c r="E23" s="143"/>
      <c r="F23" s="93"/>
      <c r="G23" s="58"/>
      <c r="H23" s="144"/>
      <c r="I23" s="143"/>
      <c r="J23" s="93"/>
      <c r="K23" s="58"/>
      <c r="L23" s="57"/>
      <c r="M23" s="1478"/>
      <c r="N23" s="143"/>
      <c r="O23" s="57"/>
      <c r="P23" s="1461" t="s">
        <v>50</v>
      </c>
      <c r="Q23" s="1461"/>
      <c r="S23" s="1498"/>
      <c r="T23" s="59"/>
      <c r="U23" s="142" t="s">
        <v>51</v>
      </c>
      <c r="V23" s="1478"/>
      <c r="W23" s="681">
        <v>68</v>
      </c>
      <c r="X23" s="682"/>
      <c r="Y23" s="679"/>
      <c r="Z23" s="680"/>
      <c r="AA23" s="681">
        <v>69</v>
      </c>
      <c r="AB23" s="682"/>
      <c r="AC23" s="679"/>
      <c r="AD23" s="683"/>
      <c r="AE23" s="1478"/>
      <c r="AF23" s="681">
        <v>70</v>
      </c>
      <c r="AG23" s="683"/>
      <c r="AH23" s="1461" t="s">
        <v>50</v>
      </c>
      <c r="AI23" s="1500"/>
    </row>
    <row r="24" spans="1:36" ht="16.5" customHeight="1" thickTop="1">
      <c r="A24" s="1453"/>
      <c r="B24" s="1344" t="s">
        <v>49</v>
      </c>
      <c r="C24" s="56" t="s">
        <v>38</v>
      </c>
      <c r="D24" s="1469"/>
      <c r="E24" s="40"/>
      <c r="F24" s="51"/>
      <c r="G24" s="48"/>
      <c r="H24" s="54"/>
      <c r="I24" s="40"/>
      <c r="J24" s="55"/>
      <c r="K24" s="48"/>
      <c r="L24" s="54"/>
      <c r="M24" s="1484"/>
      <c r="N24" s="40"/>
      <c r="O24" s="54"/>
      <c r="P24" s="52" t="s">
        <v>48</v>
      </c>
      <c r="Q24" s="1458">
        <f>P25+P27</f>
        <v>0</v>
      </c>
      <c r="S24" s="1498"/>
      <c r="T24" s="1344" t="s">
        <v>49</v>
      </c>
      <c r="U24" s="56" t="s">
        <v>38</v>
      </c>
      <c r="V24" s="1469"/>
      <c r="W24" s="687"/>
      <c r="X24" s="716"/>
      <c r="Y24" s="685" t="s">
        <v>647</v>
      </c>
      <c r="Z24" s="686"/>
      <c r="AA24" s="687"/>
      <c r="AB24" s="717"/>
      <c r="AC24" s="685" t="s">
        <v>636</v>
      </c>
      <c r="AD24" s="686"/>
      <c r="AE24" s="1484"/>
      <c r="AF24" s="687"/>
      <c r="AG24" s="834" t="s">
        <v>643</v>
      </c>
      <c r="AH24" s="52" t="s">
        <v>48</v>
      </c>
      <c r="AI24" s="1501">
        <f>AH25+AH27</f>
        <v>1</v>
      </c>
    </row>
    <row r="25" spans="1:36" ht="15.75" customHeight="1">
      <c r="A25" s="1453"/>
      <c r="B25" s="1344"/>
      <c r="C25" s="751" t="s">
        <v>47</v>
      </c>
      <c r="D25" s="1467"/>
      <c r="E25" s="40"/>
      <c r="F25" s="51"/>
      <c r="G25" s="50"/>
      <c r="H25" s="47"/>
      <c r="I25" s="40"/>
      <c r="J25" s="49"/>
      <c r="K25" s="48"/>
      <c r="L25" s="47"/>
      <c r="M25" s="1467"/>
      <c r="N25" s="40"/>
      <c r="O25" s="46"/>
      <c r="P25" s="45"/>
      <c r="Q25" s="1465"/>
      <c r="S25" s="1498"/>
      <c r="T25" s="1344"/>
      <c r="U25" s="751" t="s">
        <v>47</v>
      </c>
      <c r="V25" s="1467"/>
      <c r="W25" s="687"/>
      <c r="X25" s="716"/>
      <c r="Y25" s="718" t="s">
        <v>673</v>
      </c>
      <c r="Z25" s="689"/>
      <c r="AA25" s="687"/>
      <c r="AB25" s="688"/>
      <c r="AC25" s="718" t="s">
        <v>676</v>
      </c>
      <c r="AD25" s="689"/>
      <c r="AE25" s="1467"/>
      <c r="AF25" s="687"/>
      <c r="AG25" s="690" t="s">
        <v>646</v>
      </c>
      <c r="AH25" s="708">
        <v>1</v>
      </c>
      <c r="AI25" s="1502"/>
    </row>
    <row r="26" spans="1:36" ht="16.5" customHeight="1">
      <c r="A26" s="1453"/>
      <c r="B26" s="1344"/>
      <c r="C26" s="752" t="s">
        <v>46</v>
      </c>
      <c r="D26" s="1467"/>
      <c r="E26" s="40"/>
      <c r="F26" s="44"/>
      <c r="G26" s="42"/>
      <c r="H26" s="41"/>
      <c r="I26" s="40"/>
      <c r="J26" s="43"/>
      <c r="K26" s="42"/>
      <c r="L26" s="41"/>
      <c r="M26" s="1467"/>
      <c r="N26" s="40"/>
      <c r="O26" s="39"/>
      <c r="P26" s="38" t="s">
        <v>45</v>
      </c>
      <c r="Q26" s="1465"/>
      <c r="S26" s="1498"/>
      <c r="T26" s="1344"/>
      <c r="U26" s="752" t="s">
        <v>46</v>
      </c>
      <c r="V26" s="1467"/>
      <c r="W26" s="687"/>
      <c r="X26" s="719"/>
      <c r="Y26" s="692" t="s">
        <v>641</v>
      </c>
      <c r="Z26" s="693"/>
      <c r="AA26" s="687"/>
      <c r="AB26" s="691"/>
      <c r="AC26" s="692" t="s">
        <v>641</v>
      </c>
      <c r="AD26" s="693"/>
      <c r="AE26" s="1467"/>
      <c r="AF26" s="687"/>
      <c r="AG26" s="694" t="s">
        <v>641</v>
      </c>
      <c r="AH26" s="38" t="s">
        <v>45</v>
      </c>
      <c r="AI26" s="1502"/>
    </row>
    <row r="27" spans="1:36" ht="18" customHeight="1">
      <c r="A27" s="1454"/>
      <c r="B27" s="1345"/>
      <c r="C27" s="37" t="s">
        <v>44</v>
      </c>
      <c r="D27" s="1468"/>
      <c r="E27" s="32"/>
      <c r="F27" s="36"/>
      <c r="G27" s="34"/>
      <c r="H27" s="33"/>
      <c r="I27" s="32"/>
      <c r="J27" s="35"/>
      <c r="K27" s="34"/>
      <c r="L27" s="33"/>
      <c r="M27" s="1468"/>
      <c r="N27" s="32"/>
      <c r="O27" s="31"/>
      <c r="P27" s="30"/>
      <c r="Q27" s="1466"/>
      <c r="S27" s="1499"/>
      <c r="T27" s="1345"/>
      <c r="U27" s="37" t="s">
        <v>44</v>
      </c>
      <c r="V27" s="1468"/>
      <c r="W27" s="698"/>
      <c r="X27" s="720"/>
      <c r="Y27" s="696" t="s">
        <v>645</v>
      </c>
      <c r="Z27" s="697"/>
      <c r="AA27" s="698"/>
      <c r="AB27" s="695"/>
      <c r="AC27" s="696" t="s">
        <v>645</v>
      </c>
      <c r="AD27" s="697"/>
      <c r="AE27" s="1468"/>
      <c r="AF27" s="698"/>
      <c r="AG27" s="699" t="s">
        <v>645</v>
      </c>
      <c r="AH27" s="709">
        <v>0</v>
      </c>
      <c r="AI27" s="1503"/>
    </row>
    <row r="28" spans="1:36" ht="7.5" customHeight="1">
      <c r="A28" s="125"/>
      <c r="B28" s="114"/>
      <c r="C28" s="114"/>
      <c r="D28" s="114"/>
      <c r="E28" s="114"/>
      <c r="F28" s="114"/>
      <c r="G28" s="114"/>
      <c r="H28" s="114"/>
      <c r="I28" s="114"/>
      <c r="J28" s="114"/>
      <c r="K28" s="114"/>
      <c r="L28" s="114"/>
      <c r="M28" s="114"/>
      <c r="N28" s="114"/>
      <c r="O28" s="114"/>
      <c r="P28" s="114"/>
      <c r="Q28" s="114"/>
      <c r="S28" s="644"/>
      <c r="T28" s="114"/>
      <c r="U28" s="114"/>
      <c r="V28" s="114"/>
      <c r="W28" s="114"/>
      <c r="X28" s="114"/>
      <c r="Y28" s="114"/>
      <c r="Z28" s="114"/>
      <c r="AA28" s="114"/>
      <c r="AB28" s="114"/>
      <c r="AC28" s="114"/>
      <c r="AD28" s="114"/>
      <c r="AE28" s="114"/>
      <c r="AF28" s="114"/>
      <c r="AG28" s="114"/>
      <c r="AH28" s="114"/>
      <c r="AI28" s="645"/>
    </row>
    <row r="29" spans="1:36" ht="15.75" customHeight="1">
      <c r="A29" s="1452" t="s">
        <v>54</v>
      </c>
      <c r="B29" s="1455" t="s">
        <v>53</v>
      </c>
      <c r="C29" s="86" t="s">
        <v>38</v>
      </c>
      <c r="D29" s="1477" t="s">
        <v>176</v>
      </c>
      <c r="E29" s="83"/>
      <c r="F29" s="138"/>
      <c r="G29" s="96"/>
      <c r="H29" s="89"/>
      <c r="I29" s="123"/>
      <c r="J29" s="88"/>
      <c r="K29" s="85"/>
      <c r="L29" s="84"/>
      <c r="M29" s="1477" t="s">
        <v>177</v>
      </c>
      <c r="N29" s="83"/>
      <c r="O29" s="82"/>
      <c r="P29" s="1462" t="s">
        <v>52</v>
      </c>
      <c r="Q29" s="1461"/>
      <c r="S29" s="1497" t="s">
        <v>54</v>
      </c>
      <c r="T29" s="1455" t="s">
        <v>53</v>
      </c>
      <c r="U29" s="86" t="s">
        <v>38</v>
      </c>
      <c r="V29" s="1477" t="s">
        <v>176</v>
      </c>
      <c r="W29" s="701"/>
      <c r="X29" s="710"/>
      <c r="Y29" s="658" t="s">
        <v>647</v>
      </c>
      <c r="Z29" s="659"/>
      <c r="AA29" s="123"/>
      <c r="AB29" s="868">
        <v>0.52083333333333337</v>
      </c>
      <c r="AC29" s="854">
        <v>0.58333333333333337</v>
      </c>
      <c r="AD29" s="89"/>
      <c r="AE29" s="1477" t="s">
        <v>177</v>
      </c>
      <c r="AF29" s="83"/>
      <c r="AG29" s="82"/>
      <c r="AH29" s="1462" t="s">
        <v>52</v>
      </c>
      <c r="AI29" s="1500"/>
    </row>
    <row r="30" spans="1:36" ht="18.75" customHeight="1">
      <c r="A30" s="1453"/>
      <c r="B30" s="1456"/>
      <c r="C30" s="1463" t="s">
        <v>47</v>
      </c>
      <c r="D30" s="1467"/>
      <c r="E30" s="80"/>
      <c r="F30" s="139"/>
      <c r="G30" s="78"/>
      <c r="H30" s="77"/>
      <c r="I30" s="124"/>
      <c r="J30" s="76"/>
      <c r="K30" s="78"/>
      <c r="L30" s="74"/>
      <c r="M30" s="1467"/>
      <c r="N30" s="68"/>
      <c r="O30" s="81"/>
      <c r="P30" s="52" t="s">
        <v>48</v>
      </c>
      <c r="Q30" s="1458">
        <f>P31+P33</f>
        <v>0</v>
      </c>
      <c r="S30" s="1498"/>
      <c r="T30" s="1456"/>
      <c r="U30" s="1463" t="s">
        <v>47</v>
      </c>
      <c r="V30" s="1467"/>
      <c r="W30" s="711"/>
      <c r="X30" s="712"/>
      <c r="Y30" s="664" t="s">
        <v>648</v>
      </c>
      <c r="Z30" s="665"/>
      <c r="AA30" s="124"/>
      <c r="AB30" s="667" t="s">
        <v>726</v>
      </c>
      <c r="AC30" s="664" t="s">
        <v>721</v>
      </c>
      <c r="AD30" s="74"/>
      <c r="AE30" s="1467"/>
      <c r="AF30" s="68"/>
      <c r="AG30" s="81"/>
      <c r="AH30" s="52" t="s">
        <v>48</v>
      </c>
      <c r="AI30" s="1506">
        <f>AH31+AH33</f>
        <v>0</v>
      </c>
    </row>
    <row r="31" spans="1:36" ht="18.75" customHeight="1">
      <c r="A31" s="1453"/>
      <c r="B31" s="1456"/>
      <c r="C31" s="1464"/>
      <c r="D31" s="1467"/>
      <c r="E31" s="80"/>
      <c r="F31" s="79"/>
      <c r="G31" s="78"/>
      <c r="H31" s="74"/>
      <c r="I31" s="68"/>
      <c r="J31" s="76"/>
      <c r="K31" s="75"/>
      <c r="L31" s="74"/>
      <c r="M31" s="1467"/>
      <c r="N31" s="68"/>
      <c r="O31" s="73"/>
      <c r="P31" s="72"/>
      <c r="Q31" s="1459"/>
      <c r="S31" s="1498"/>
      <c r="T31" s="1456"/>
      <c r="U31" s="1464"/>
      <c r="V31" s="1467"/>
      <c r="W31" s="711"/>
      <c r="X31" s="713"/>
      <c r="Y31" s="664" t="s">
        <v>649</v>
      </c>
      <c r="Z31" s="668"/>
      <c r="AA31" s="68"/>
      <c r="AB31" s="667"/>
      <c r="AC31" s="75"/>
      <c r="AD31" s="74"/>
      <c r="AE31" s="1467"/>
      <c r="AF31" s="68"/>
      <c r="AG31" s="73"/>
      <c r="AH31" s="72"/>
      <c r="AI31" s="1507"/>
    </row>
    <row r="32" spans="1:36" ht="18.75" customHeight="1">
      <c r="A32" s="1453"/>
      <c r="B32" s="1456"/>
      <c r="C32" s="750" t="s">
        <v>46</v>
      </c>
      <c r="D32" s="1467"/>
      <c r="E32" s="80"/>
      <c r="F32" s="71"/>
      <c r="G32" s="70"/>
      <c r="H32" s="69"/>
      <c r="I32" s="68"/>
      <c r="J32" s="95"/>
      <c r="K32" s="70"/>
      <c r="L32" s="69"/>
      <c r="M32" s="1467"/>
      <c r="N32" s="68"/>
      <c r="O32" s="67"/>
      <c r="P32" s="66" t="s">
        <v>45</v>
      </c>
      <c r="Q32" s="1459"/>
      <c r="S32" s="1498"/>
      <c r="T32" s="1456"/>
      <c r="U32" s="750" t="s">
        <v>46</v>
      </c>
      <c r="V32" s="1467"/>
      <c r="W32" s="711"/>
      <c r="X32" s="714"/>
      <c r="Y32" s="671" t="s">
        <v>641</v>
      </c>
      <c r="Z32" s="672"/>
      <c r="AA32" s="68"/>
      <c r="AB32" s="673" t="s">
        <v>727</v>
      </c>
      <c r="AC32" s="70"/>
      <c r="AD32" s="69"/>
      <c r="AE32" s="1467"/>
      <c r="AF32" s="68"/>
      <c r="AG32" s="67"/>
      <c r="AH32" s="66" t="s">
        <v>45</v>
      </c>
      <c r="AI32" s="1507"/>
    </row>
    <row r="33" spans="1:44" ht="18.75" customHeight="1">
      <c r="A33" s="1453"/>
      <c r="B33" s="1457"/>
      <c r="C33" s="65" t="s">
        <v>44</v>
      </c>
      <c r="D33" s="1467"/>
      <c r="E33" s="87"/>
      <c r="F33" s="94"/>
      <c r="G33" s="63"/>
      <c r="H33" s="140"/>
      <c r="I33" s="141"/>
      <c r="J33" s="64"/>
      <c r="K33" s="63"/>
      <c r="L33" s="62"/>
      <c r="M33" s="1467"/>
      <c r="N33" s="87"/>
      <c r="O33" s="61"/>
      <c r="P33" s="60"/>
      <c r="Q33" s="1460"/>
      <c r="S33" s="1498"/>
      <c r="T33" s="1457"/>
      <c r="U33" s="65" t="s">
        <v>44</v>
      </c>
      <c r="V33" s="1467"/>
      <c r="W33" s="704"/>
      <c r="X33" s="715"/>
      <c r="Y33" s="674" t="s">
        <v>650</v>
      </c>
      <c r="Z33" s="675"/>
      <c r="AA33" s="141"/>
      <c r="AB33" s="677" t="s">
        <v>728</v>
      </c>
      <c r="AC33" s="63"/>
      <c r="AD33" s="62"/>
      <c r="AE33" s="1467"/>
      <c r="AF33" s="87"/>
      <c r="AG33" s="61"/>
      <c r="AH33" s="60"/>
      <c r="AI33" s="1508"/>
    </row>
    <row r="34" spans="1:44" ht="15.75" customHeight="1" thickBot="1">
      <c r="A34" s="1453"/>
      <c r="B34" s="59"/>
      <c r="C34" s="142" t="s">
        <v>51</v>
      </c>
      <c r="D34" s="1478"/>
      <c r="E34" s="143"/>
      <c r="F34" s="93"/>
      <c r="G34" s="58"/>
      <c r="H34" s="144"/>
      <c r="I34" s="143"/>
      <c r="J34" s="93"/>
      <c r="K34" s="58"/>
      <c r="L34" s="57"/>
      <c r="M34" s="1478"/>
      <c r="N34" s="143"/>
      <c r="O34" s="57"/>
      <c r="P34" s="1461" t="s">
        <v>50</v>
      </c>
      <c r="Q34" s="1461"/>
      <c r="S34" s="1498"/>
      <c r="T34" s="59"/>
      <c r="U34" s="142" t="s">
        <v>51</v>
      </c>
      <c r="V34" s="1478"/>
      <c r="W34" s="681">
        <v>69</v>
      </c>
      <c r="X34" s="682"/>
      <c r="Y34" s="679"/>
      <c r="Z34" s="680"/>
      <c r="AA34" s="143"/>
      <c r="AB34" s="93"/>
      <c r="AC34" s="58"/>
      <c r="AD34" s="57"/>
      <c r="AE34" s="1478"/>
      <c r="AF34" s="143"/>
      <c r="AG34" s="57"/>
      <c r="AH34" s="1461" t="s">
        <v>50</v>
      </c>
      <c r="AI34" s="1500"/>
    </row>
    <row r="35" spans="1:44" ht="16.5" customHeight="1" thickTop="1">
      <c r="A35" s="1453"/>
      <c r="B35" s="1344" t="s">
        <v>49</v>
      </c>
      <c r="C35" s="56" t="s">
        <v>38</v>
      </c>
      <c r="D35" s="1467"/>
      <c r="E35" s="40"/>
      <c r="F35" s="51"/>
      <c r="G35" s="48"/>
      <c r="H35" s="146"/>
      <c r="I35" s="40"/>
      <c r="J35" s="55"/>
      <c r="K35" s="48"/>
      <c r="L35" s="54"/>
      <c r="M35" s="1484"/>
      <c r="N35" s="40"/>
      <c r="O35" s="54"/>
      <c r="P35" s="52" t="s">
        <v>48</v>
      </c>
      <c r="Q35" s="1458">
        <f>P36+P38</f>
        <v>0</v>
      </c>
      <c r="S35" s="1498"/>
      <c r="T35" s="1344" t="s">
        <v>49</v>
      </c>
      <c r="U35" s="56" t="s">
        <v>38</v>
      </c>
      <c r="V35" s="1467"/>
      <c r="W35" s="40"/>
      <c r="X35" s="51"/>
      <c r="Y35" s="48"/>
      <c r="Z35" s="146"/>
      <c r="AA35" s="40"/>
      <c r="AB35" s="55"/>
      <c r="AC35" s="48"/>
      <c r="AD35" s="54"/>
      <c r="AE35" s="1484"/>
      <c r="AF35" s="40"/>
      <c r="AG35" s="54"/>
      <c r="AH35" s="52" t="s">
        <v>48</v>
      </c>
      <c r="AI35" s="1501">
        <f>AH36+AH38</f>
        <v>0</v>
      </c>
    </row>
    <row r="36" spans="1:44" ht="15.75" customHeight="1">
      <c r="A36" s="1453"/>
      <c r="B36" s="1344"/>
      <c r="C36" s="751" t="s">
        <v>47</v>
      </c>
      <c r="D36" s="1467"/>
      <c r="E36" s="40"/>
      <c r="F36" s="51"/>
      <c r="G36" s="50"/>
      <c r="H36" s="47"/>
      <c r="I36" s="40"/>
      <c r="J36" s="49"/>
      <c r="K36" s="48"/>
      <c r="L36" s="47"/>
      <c r="M36" s="1467"/>
      <c r="N36" s="40"/>
      <c r="O36" s="46"/>
      <c r="P36" s="45"/>
      <c r="Q36" s="1465"/>
      <c r="S36" s="1498"/>
      <c r="T36" s="1344"/>
      <c r="U36" s="751" t="s">
        <v>47</v>
      </c>
      <c r="V36" s="1467"/>
      <c r="W36" s="40"/>
      <c r="X36" s="51"/>
      <c r="Y36" s="50"/>
      <c r="Z36" s="47"/>
      <c r="AA36" s="40"/>
      <c r="AB36" s="49"/>
      <c r="AC36" s="48"/>
      <c r="AD36" s="47"/>
      <c r="AE36" s="1467"/>
      <c r="AF36" s="40"/>
      <c r="AG36" s="46"/>
      <c r="AH36" s="708"/>
      <c r="AI36" s="1502"/>
    </row>
    <row r="37" spans="1:44" ht="16.5" customHeight="1">
      <c r="A37" s="1453"/>
      <c r="B37" s="1344"/>
      <c r="C37" s="752" t="s">
        <v>46</v>
      </c>
      <c r="D37" s="1467"/>
      <c r="E37" s="40"/>
      <c r="F37" s="44"/>
      <c r="G37" s="42"/>
      <c r="H37" s="41"/>
      <c r="I37" s="40"/>
      <c r="J37" s="43"/>
      <c r="K37" s="42"/>
      <c r="L37" s="41"/>
      <c r="M37" s="1467"/>
      <c r="N37" s="40"/>
      <c r="O37" s="39"/>
      <c r="P37" s="38" t="s">
        <v>45</v>
      </c>
      <c r="Q37" s="1465"/>
      <c r="S37" s="1498"/>
      <c r="T37" s="1344"/>
      <c r="U37" s="752" t="s">
        <v>46</v>
      </c>
      <c r="V37" s="1467"/>
      <c r="W37" s="40"/>
      <c r="X37" s="44"/>
      <c r="Y37" s="42"/>
      <c r="Z37" s="41"/>
      <c r="AA37" s="40"/>
      <c r="AB37" s="43"/>
      <c r="AC37" s="42"/>
      <c r="AD37" s="41"/>
      <c r="AE37" s="1467"/>
      <c r="AF37" s="40"/>
      <c r="AG37" s="39"/>
      <c r="AH37" s="38" t="s">
        <v>45</v>
      </c>
      <c r="AI37" s="1502"/>
    </row>
    <row r="38" spans="1:44" ht="18" customHeight="1">
      <c r="A38" s="1454"/>
      <c r="B38" s="1345"/>
      <c r="C38" s="37" t="s">
        <v>44</v>
      </c>
      <c r="D38" s="1468"/>
      <c r="E38" s="32"/>
      <c r="F38" s="36"/>
      <c r="G38" s="34"/>
      <c r="H38" s="33"/>
      <c r="I38" s="32"/>
      <c r="J38" s="35"/>
      <c r="K38" s="34"/>
      <c r="L38" s="33"/>
      <c r="M38" s="1468"/>
      <c r="N38" s="32"/>
      <c r="O38" s="31"/>
      <c r="P38" s="30"/>
      <c r="Q38" s="1466"/>
      <c r="S38" s="1499"/>
      <c r="T38" s="1345"/>
      <c r="U38" s="37" t="s">
        <v>44</v>
      </c>
      <c r="V38" s="1468"/>
      <c r="W38" s="32"/>
      <c r="X38" s="36"/>
      <c r="Y38" s="34"/>
      <c r="Z38" s="33"/>
      <c r="AA38" s="32"/>
      <c r="AB38" s="35"/>
      <c r="AC38" s="34"/>
      <c r="AD38" s="33"/>
      <c r="AE38" s="1468"/>
      <c r="AF38" s="32"/>
      <c r="AG38" s="31"/>
      <c r="AH38" s="709">
        <v>0</v>
      </c>
      <c r="AI38" s="1503"/>
    </row>
    <row r="39" spans="1:44" ht="9.75" customHeight="1" thickBot="1">
      <c r="A39" s="125"/>
      <c r="B39" s="114"/>
      <c r="C39" s="114"/>
      <c r="D39" s="114"/>
      <c r="E39" s="114"/>
      <c r="F39" s="114"/>
      <c r="G39" s="114"/>
      <c r="H39" s="114"/>
      <c r="I39" s="114"/>
      <c r="J39" s="114"/>
      <c r="K39" s="114"/>
      <c r="L39" s="114"/>
      <c r="M39" s="114"/>
      <c r="N39" s="114"/>
      <c r="O39" s="114"/>
      <c r="P39" s="114"/>
      <c r="Q39" s="114"/>
      <c r="S39" s="644"/>
      <c r="T39" s="114"/>
      <c r="U39" s="114"/>
      <c r="V39" s="114"/>
      <c r="W39" s="114"/>
      <c r="X39" s="114"/>
      <c r="Y39" s="114"/>
      <c r="Z39" s="114"/>
      <c r="AA39" s="114"/>
      <c r="AB39" s="114"/>
      <c r="AC39" s="114"/>
      <c r="AD39" s="114"/>
      <c r="AE39" s="114"/>
      <c r="AF39" s="114"/>
      <c r="AG39" s="114"/>
      <c r="AH39" s="114"/>
      <c r="AI39" s="645"/>
    </row>
    <row r="40" spans="1:44" ht="20.25" customHeight="1" thickBot="1">
      <c r="A40" s="1481" t="s">
        <v>148</v>
      </c>
      <c r="B40" s="1482"/>
      <c r="C40" s="1482"/>
      <c r="D40" s="1482"/>
      <c r="E40" s="1482"/>
      <c r="F40" s="1482"/>
      <c r="G40" s="1482"/>
      <c r="H40" s="1482"/>
      <c r="I40" s="1482"/>
      <c r="J40" s="1482"/>
      <c r="K40" s="1482"/>
      <c r="L40" s="1482"/>
      <c r="M40" s="1482"/>
      <c r="N40" s="1482"/>
      <c r="O40" s="1482"/>
      <c r="P40" s="1482"/>
      <c r="Q40" s="1483"/>
      <c r="S40" s="1509" t="s">
        <v>148</v>
      </c>
      <c r="T40" s="1482"/>
      <c r="U40" s="1482"/>
      <c r="V40" s="1482"/>
      <c r="W40" s="1482"/>
      <c r="X40" s="1482"/>
      <c r="Y40" s="1482"/>
      <c r="Z40" s="1482"/>
      <c r="AA40" s="1482"/>
      <c r="AB40" s="1482"/>
      <c r="AC40" s="1482"/>
      <c r="AD40" s="1482"/>
      <c r="AE40" s="1482"/>
      <c r="AF40" s="1482"/>
      <c r="AG40" s="1482"/>
      <c r="AH40" s="1482"/>
      <c r="AI40" s="1510"/>
    </row>
    <row r="41" spans="1:44" ht="6.75" customHeight="1">
      <c r="A41" s="1352" t="s">
        <v>663</v>
      </c>
      <c r="B41" s="1352"/>
      <c r="C41" s="1352"/>
      <c r="D41" s="1352"/>
      <c r="E41" s="1352"/>
      <c r="F41" s="1352"/>
      <c r="G41" s="1352"/>
      <c r="H41" s="1352"/>
      <c r="I41" s="1352"/>
      <c r="J41" s="1352"/>
      <c r="K41" s="1352"/>
      <c r="L41" s="1352"/>
      <c r="M41" s="1352"/>
      <c r="N41" s="1352"/>
      <c r="O41" s="1352"/>
      <c r="P41" s="1352"/>
      <c r="Q41" s="1352"/>
      <c r="S41" s="1520" t="s">
        <v>663</v>
      </c>
      <c r="T41" s="1352"/>
      <c r="U41" s="1352"/>
      <c r="V41" s="1352"/>
      <c r="W41" s="1352"/>
      <c r="X41" s="1352"/>
      <c r="Y41" s="1352"/>
      <c r="Z41" s="1352"/>
      <c r="AA41" s="1352"/>
      <c r="AB41" s="1352"/>
      <c r="AC41" s="1352"/>
      <c r="AD41" s="1352"/>
      <c r="AE41" s="1352"/>
      <c r="AF41" s="1352"/>
      <c r="AG41" s="1352"/>
      <c r="AH41" s="1352"/>
      <c r="AI41" s="1521"/>
    </row>
    <row r="42" spans="1:44" s="1" customFormat="1" ht="14.25" thickBot="1">
      <c r="A42" s="1353"/>
      <c r="B42" s="1353"/>
      <c r="C42" s="1353"/>
      <c r="D42" s="1353"/>
      <c r="E42" s="1353"/>
      <c r="F42" s="1353"/>
      <c r="G42" s="1353"/>
      <c r="H42" s="1353"/>
      <c r="I42" s="1353"/>
      <c r="J42" s="1353"/>
      <c r="K42" s="1353"/>
      <c r="L42" s="1353"/>
      <c r="M42" s="1353"/>
      <c r="N42" s="1353"/>
      <c r="O42" s="1353"/>
      <c r="P42" s="1353"/>
      <c r="Q42" s="1353"/>
      <c r="R42" s="26"/>
      <c r="S42" s="1522"/>
      <c r="T42" s="1353"/>
      <c r="U42" s="1353"/>
      <c r="V42" s="1353"/>
      <c r="W42" s="1353"/>
      <c r="X42" s="1353"/>
      <c r="Y42" s="1353"/>
      <c r="Z42" s="1353"/>
      <c r="AA42" s="1353"/>
      <c r="AB42" s="1353"/>
      <c r="AC42" s="1353"/>
      <c r="AD42" s="1353"/>
      <c r="AE42" s="1353"/>
      <c r="AF42" s="1353"/>
      <c r="AG42" s="1353"/>
      <c r="AH42" s="1353"/>
      <c r="AI42" s="1523"/>
      <c r="AJ42" s="26"/>
      <c r="AK42" s="26"/>
      <c r="AL42" s="26"/>
      <c r="AM42" s="26"/>
      <c r="AN42" s="26"/>
      <c r="AO42" s="26"/>
      <c r="AP42" s="26"/>
      <c r="AQ42" s="26"/>
      <c r="AR42" s="26"/>
    </row>
    <row r="43" spans="1:44" s="1" customFormat="1" ht="15" customHeight="1" thickBot="1">
      <c r="A43" s="153" t="s">
        <v>91</v>
      </c>
      <c r="B43" s="1397" t="s">
        <v>43</v>
      </c>
      <c r="C43" s="1398"/>
      <c r="D43" s="1399" t="s">
        <v>42</v>
      </c>
      <c r="E43" s="1400"/>
      <c r="F43" s="1400"/>
      <c r="G43" s="1400"/>
      <c r="H43" s="1400"/>
      <c r="I43" s="1400"/>
      <c r="J43" s="1400"/>
      <c r="K43" s="1400"/>
      <c r="L43" s="1400"/>
      <c r="M43" s="1400"/>
      <c r="N43" s="1400"/>
      <c r="O43" s="1400"/>
      <c r="P43" s="1400"/>
      <c r="Q43" s="1401"/>
      <c r="S43" s="654" t="s">
        <v>91</v>
      </c>
      <c r="T43" s="1397" t="s">
        <v>43</v>
      </c>
      <c r="U43" s="1398"/>
      <c r="V43" s="1399" t="s">
        <v>42</v>
      </c>
      <c r="W43" s="1400"/>
      <c r="X43" s="1400"/>
      <c r="Y43" s="1400"/>
      <c r="Z43" s="1400"/>
      <c r="AA43" s="1400"/>
      <c r="AB43" s="1400"/>
      <c r="AC43" s="1400"/>
      <c r="AD43" s="1400"/>
      <c r="AE43" s="1400"/>
      <c r="AF43" s="1400"/>
      <c r="AG43" s="1400"/>
      <c r="AH43" s="1400"/>
      <c r="AI43" s="1511"/>
    </row>
    <row r="44" spans="1:44" s="1" customFormat="1" ht="15.75" customHeight="1" thickTop="1">
      <c r="A44" s="1409" t="s">
        <v>41</v>
      </c>
      <c r="B44" s="1437">
        <v>0</v>
      </c>
      <c r="C44" s="1438"/>
      <c r="D44" s="1431" t="s">
        <v>40</v>
      </c>
      <c r="E44" s="1432"/>
      <c r="F44" s="1411" t="s">
        <v>149</v>
      </c>
      <c r="G44" s="154" t="s">
        <v>150</v>
      </c>
      <c r="H44" s="155">
        <v>0</v>
      </c>
      <c r="I44" s="1411" t="s">
        <v>151</v>
      </c>
      <c r="J44" s="1413"/>
      <c r="K44" s="154" t="s">
        <v>150</v>
      </c>
      <c r="L44" s="155">
        <v>0</v>
      </c>
      <c r="M44" s="1411" t="s">
        <v>152</v>
      </c>
      <c r="N44" s="1413"/>
      <c r="O44" s="154" t="s">
        <v>150</v>
      </c>
      <c r="P44" s="1441">
        <v>0</v>
      </c>
      <c r="Q44" s="1442"/>
      <c r="R44" s="26"/>
      <c r="S44" s="1512" t="s">
        <v>41</v>
      </c>
      <c r="T44" s="1514">
        <v>70</v>
      </c>
      <c r="U44" s="1515"/>
      <c r="V44" s="1431" t="s">
        <v>40</v>
      </c>
      <c r="W44" s="1432"/>
      <c r="X44" s="1411" t="s">
        <v>149</v>
      </c>
      <c r="Y44" s="154" t="s">
        <v>150</v>
      </c>
      <c r="Z44" s="722">
        <v>30</v>
      </c>
      <c r="AA44" s="1411" t="s">
        <v>151</v>
      </c>
      <c r="AB44" s="1413"/>
      <c r="AC44" s="154" t="s">
        <v>150</v>
      </c>
      <c r="AD44" s="722">
        <v>30</v>
      </c>
      <c r="AE44" s="1411" t="s">
        <v>152</v>
      </c>
      <c r="AF44" s="1413"/>
      <c r="AG44" s="154" t="s">
        <v>150</v>
      </c>
      <c r="AH44" s="1441">
        <v>0</v>
      </c>
      <c r="AI44" s="1518"/>
    </row>
    <row r="45" spans="1:44" s="1" customFormat="1" ht="15.75" customHeight="1">
      <c r="A45" s="1410"/>
      <c r="B45" s="1439"/>
      <c r="C45" s="1440"/>
      <c r="D45" s="1433"/>
      <c r="E45" s="1434"/>
      <c r="F45" s="1412"/>
      <c r="G45" s="152" t="s">
        <v>153</v>
      </c>
      <c r="H45" s="156">
        <v>0</v>
      </c>
      <c r="I45" s="1412"/>
      <c r="J45" s="1414"/>
      <c r="K45" s="152" t="s">
        <v>153</v>
      </c>
      <c r="L45" s="156">
        <v>0</v>
      </c>
      <c r="M45" s="1412"/>
      <c r="N45" s="1414"/>
      <c r="O45" s="152" t="s">
        <v>153</v>
      </c>
      <c r="P45" s="1443">
        <v>0</v>
      </c>
      <c r="Q45" s="1444"/>
      <c r="R45" s="26"/>
      <c r="S45" s="1513"/>
      <c r="T45" s="1516"/>
      <c r="U45" s="1517"/>
      <c r="V45" s="1433"/>
      <c r="W45" s="1434"/>
      <c r="X45" s="1412"/>
      <c r="Y45" s="152" t="s">
        <v>153</v>
      </c>
      <c r="Z45" s="723">
        <v>5</v>
      </c>
      <c r="AA45" s="1412"/>
      <c r="AB45" s="1414"/>
      <c r="AC45" s="152" t="s">
        <v>153</v>
      </c>
      <c r="AD45" s="723">
        <v>5</v>
      </c>
      <c r="AE45" s="1412"/>
      <c r="AF45" s="1414"/>
      <c r="AG45" s="152" t="s">
        <v>153</v>
      </c>
      <c r="AH45" s="1443">
        <v>0</v>
      </c>
      <c r="AI45" s="1519"/>
    </row>
    <row r="46" spans="1:44" s="1" customFormat="1" ht="15.75" customHeight="1">
      <c r="A46" s="1410"/>
      <c r="B46" s="1346"/>
      <c r="C46" s="1347"/>
      <c r="D46" s="1433"/>
      <c r="E46" s="1434"/>
      <c r="F46" s="1425" t="s">
        <v>659</v>
      </c>
      <c r="G46" s="1426"/>
      <c r="H46" s="1426"/>
      <c r="I46" s="1426"/>
      <c r="J46" s="1426"/>
      <c r="K46" s="1426"/>
      <c r="L46" s="1426"/>
      <c r="M46" s="1426"/>
      <c r="N46" s="1426"/>
      <c r="O46" s="1426"/>
      <c r="P46" s="1426"/>
      <c r="Q46" s="1427"/>
      <c r="R46" s="26"/>
      <c r="S46" s="1513"/>
      <c r="T46" s="1346"/>
      <c r="U46" s="1347"/>
      <c r="V46" s="1433"/>
      <c r="W46" s="1434"/>
      <c r="X46" s="1425" t="s">
        <v>659</v>
      </c>
      <c r="Y46" s="1426"/>
      <c r="Z46" s="1426"/>
      <c r="AA46" s="1426"/>
      <c r="AB46" s="1426"/>
      <c r="AC46" s="1426"/>
      <c r="AD46" s="1426"/>
      <c r="AE46" s="1426"/>
      <c r="AF46" s="1426"/>
      <c r="AG46" s="1426"/>
      <c r="AH46" s="1426"/>
      <c r="AI46" s="1427"/>
    </row>
    <row r="47" spans="1:44" s="1" customFormat="1" ht="15.75" customHeight="1" thickBot="1">
      <c r="A47" s="1410"/>
      <c r="B47" s="1348"/>
      <c r="C47" s="1349"/>
      <c r="D47" s="1435"/>
      <c r="E47" s="1436"/>
      <c r="F47" s="1428"/>
      <c r="G47" s="1429"/>
      <c r="H47" s="1429"/>
      <c r="I47" s="1429"/>
      <c r="J47" s="1429"/>
      <c r="K47" s="1429"/>
      <c r="L47" s="1429"/>
      <c r="M47" s="1429"/>
      <c r="N47" s="1429"/>
      <c r="O47" s="1429"/>
      <c r="P47" s="1429"/>
      <c r="Q47" s="1430"/>
      <c r="R47" s="26"/>
      <c r="S47" s="1513"/>
      <c r="T47" s="1348"/>
      <c r="U47" s="1349"/>
      <c r="V47" s="1435"/>
      <c r="W47" s="1436"/>
      <c r="X47" s="1428"/>
      <c r="Y47" s="1429"/>
      <c r="Z47" s="1429"/>
      <c r="AA47" s="1429"/>
      <c r="AB47" s="1429"/>
      <c r="AC47" s="1429"/>
      <c r="AD47" s="1429"/>
      <c r="AE47" s="1429"/>
      <c r="AF47" s="1429"/>
      <c r="AG47" s="1429"/>
      <c r="AH47" s="1429"/>
      <c r="AI47" s="1430"/>
    </row>
    <row r="48" spans="1:44" s="1" customFormat="1" ht="15.75" customHeight="1" thickTop="1">
      <c r="A48" s="1363" t="s">
        <v>39</v>
      </c>
      <c r="B48" s="1417"/>
      <c r="C48" s="1418"/>
      <c r="D48" s="1421" t="s">
        <v>92</v>
      </c>
      <c r="E48" s="1422"/>
      <c r="F48" s="1370"/>
      <c r="G48" s="1371"/>
      <c r="H48" s="1371"/>
      <c r="I48" s="1371"/>
      <c r="J48" s="1371"/>
      <c r="K48" s="1371"/>
      <c r="L48" s="1371"/>
      <c r="M48" s="1371"/>
      <c r="N48" s="1371"/>
      <c r="O48" s="1371"/>
      <c r="P48" s="1371"/>
      <c r="Q48" s="1372"/>
      <c r="R48" s="26"/>
      <c r="S48" s="1524" t="s">
        <v>39</v>
      </c>
      <c r="T48" s="1526">
        <v>69</v>
      </c>
      <c r="U48" s="1527"/>
      <c r="V48" s="1421" t="s">
        <v>92</v>
      </c>
      <c r="W48" s="1422"/>
      <c r="X48" s="1530" t="s">
        <v>718</v>
      </c>
      <c r="Y48" s="1531"/>
      <c r="Z48" s="1531"/>
      <c r="AA48" s="1531"/>
      <c r="AB48" s="1531"/>
      <c r="AC48" s="1531"/>
      <c r="AD48" s="1531"/>
      <c r="AE48" s="1531"/>
      <c r="AF48" s="1531"/>
      <c r="AG48" s="1531"/>
      <c r="AH48" s="1531"/>
      <c r="AI48" s="1532"/>
    </row>
    <row r="49" spans="1:35" s="1" customFormat="1" ht="15.75" customHeight="1" thickBot="1">
      <c r="A49" s="1364"/>
      <c r="B49" s="1419"/>
      <c r="C49" s="1420"/>
      <c r="D49" s="1423"/>
      <c r="E49" s="1424"/>
      <c r="F49" s="1373"/>
      <c r="G49" s="1374"/>
      <c r="H49" s="1374"/>
      <c r="I49" s="1374"/>
      <c r="J49" s="1374"/>
      <c r="K49" s="1374"/>
      <c r="L49" s="1374"/>
      <c r="M49" s="1374"/>
      <c r="N49" s="1374"/>
      <c r="O49" s="1374"/>
      <c r="P49" s="1374"/>
      <c r="Q49" s="1375"/>
      <c r="R49" s="26"/>
      <c r="S49" s="1525"/>
      <c r="T49" s="1528"/>
      <c r="U49" s="1529"/>
      <c r="V49" s="1423"/>
      <c r="W49" s="1424"/>
      <c r="X49" s="1533"/>
      <c r="Y49" s="1534"/>
      <c r="Z49" s="1534"/>
      <c r="AA49" s="1534"/>
      <c r="AB49" s="1534"/>
      <c r="AC49" s="1534"/>
      <c r="AD49" s="1534"/>
      <c r="AE49" s="1534"/>
      <c r="AF49" s="1534"/>
      <c r="AG49" s="1534"/>
      <c r="AH49" s="1534"/>
      <c r="AI49" s="1535"/>
    </row>
    <row r="50" spans="1:35" s="1" customFormat="1" ht="15.75" customHeight="1" thickTop="1">
      <c r="A50" s="1415" t="s">
        <v>461</v>
      </c>
      <c r="B50" s="1417">
        <v>0</v>
      </c>
      <c r="C50" s="1418"/>
      <c r="D50" s="1421" t="s">
        <v>92</v>
      </c>
      <c r="E50" s="1422"/>
      <c r="F50" s="1370"/>
      <c r="G50" s="1371"/>
      <c r="H50" s="1371"/>
      <c r="I50" s="1371"/>
      <c r="J50" s="1371"/>
      <c r="K50" s="1371"/>
      <c r="L50" s="1371"/>
      <c r="M50" s="1371"/>
      <c r="N50" s="1371"/>
      <c r="O50" s="1371"/>
      <c r="P50" s="1371"/>
      <c r="Q50" s="1372"/>
      <c r="R50" s="26"/>
      <c r="S50" s="1536" t="s">
        <v>461</v>
      </c>
      <c r="T50" s="1417">
        <v>0</v>
      </c>
      <c r="U50" s="1418"/>
      <c r="V50" s="1421" t="s">
        <v>92</v>
      </c>
      <c r="W50" s="1422"/>
      <c r="X50" s="1370"/>
      <c r="Y50" s="1371"/>
      <c r="Z50" s="1371"/>
      <c r="AA50" s="1371"/>
      <c r="AB50" s="1371"/>
      <c r="AC50" s="1371"/>
      <c r="AD50" s="1371"/>
      <c r="AE50" s="1371"/>
      <c r="AF50" s="1371"/>
      <c r="AG50" s="1371"/>
      <c r="AH50" s="1371"/>
      <c r="AI50" s="1538"/>
    </row>
    <row r="51" spans="1:35" s="1" customFormat="1" ht="15.75" customHeight="1" thickBot="1">
      <c r="A51" s="1416"/>
      <c r="B51" s="1419"/>
      <c r="C51" s="1420"/>
      <c r="D51" s="1423"/>
      <c r="E51" s="1424"/>
      <c r="F51" s="1373"/>
      <c r="G51" s="1374"/>
      <c r="H51" s="1374"/>
      <c r="I51" s="1374"/>
      <c r="J51" s="1374"/>
      <c r="K51" s="1374"/>
      <c r="L51" s="1374"/>
      <c r="M51" s="1374"/>
      <c r="N51" s="1374"/>
      <c r="O51" s="1374"/>
      <c r="P51" s="1374"/>
      <c r="Q51" s="1375"/>
      <c r="R51" s="26"/>
      <c r="S51" s="1537"/>
      <c r="T51" s="1419"/>
      <c r="U51" s="1420"/>
      <c r="V51" s="1423"/>
      <c r="W51" s="1424"/>
      <c r="X51" s="1373"/>
      <c r="Y51" s="1374"/>
      <c r="Z51" s="1374"/>
      <c r="AA51" s="1374"/>
      <c r="AB51" s="1374"/>
      <c r="AC51" s="1374"/>
      <c r="AD51" s="1374"/>
      <c r="AE51" s="1374"/>
      <c r="AF51" s="1374"/>
      <c r="AG51" s="1374"/>
      <c r="AH51" s="1374"/>
      <c r="AI51" s="1539"/>
    </row>
    <row r="52" spans="1:35" s="1" customFormat="1" ht="15.75" customHeight="1" thickTop="1">
      <c r="A52" s="1367" t="s">
        <v>154</v>
      </c>
      <c r="B52" s="1385">
        <v>0</v>
      </c>
      <c r="C52" s="1385"/>
      <c r="D52" s="1387" t="s">
        <v>155</v>
      </c>
      <c r="E52" s="1388"/>
      <c r="F52" s="157">
        <v>0</v>
      </c>
      <c r="G52" s="1402" t="s">
        <v>38</v>
      </c>
      <c r="H52" s="1403" t="s">
        <v>156</v>
      </c>
      <c r="I52" s="1360" t="s">
        <v>157</v>
      </c>
      <c r="J52" s="1361"/>
      <c r="K52" s="1361"/>
      <c r="L52" s="1361"/>
      <c r="M52" s="1361"/>
      <c r="N52" s="1361"/>
      <c r="O52" s="1361"/>
      <c r="P52" s="1361"/>
      <c r="Q52" s="1362"/>
      <c r="R52" s="26"/>
      <c r="S52" s="1540" t="s">
        <v>154</v>
      </c>
      <c r="T52" s="1542">
        <v>69</v>
      </c>
      <c r="U52" s="1542"/>
      <c r="V52" s="1387" t="s">
        <v>155</v>
      </c>
      <c r="W52" s="1388"/>
      <c r="X52" s="759">
        <v>59</v>
      </c>
      <c r="Y52" s="1402" t="s">
        <v>38</v>
      </c>
      <c r="Z52" s="1403" t="s">
        <v>156</v>
      </c>
      <c r="AA52" s="1360" t="s">
        <v>157</v>
      </c>
      <c r="AB52" s="1361"/>
      <c r="AC52" s="1361"/>
      <c r="AD52" s="1361"/>
      <c r="AE52" s="1361"/>
      <c r="AF52" s="1361"/>
      <c r="AG52" s="1361"/>
      <c r="AH52" s="1361"/>
      <c r="AI52" s="1544"/>
    </row>
    <row r="53" spans="1:35" s="1" customFormat="1" ht="15.75" customHeight="1" thickBot="1">
      <c r="A53" s="1368"/>
      <c r="B53" s="1386"/>
      <c r="C53" s="1386"/>
      <c r="D53" s="1405" t="s">
        <v>158</v>
      </c>
      <c r="E53" s="1405"/>
      <c r="F53" s="158">
        <v>0</v>
      </c>
      <c r="G53" s="1392"/>
      <c r="H53" s="1404"/>
      <c r="I53" s="1357" t="s">
        <v>159</v>
      </c>
      <c r="J53" s="1358"/>
      <c r="K53" s="1358"/>
      <c r="L53" s="1358"/>
      <c r="M53" s="1358"/>
      <c r="N53" s="1358"/>
      <c r="O53" s="1358"/>
      <c r="P53" s="1358"/>
      <c r="Q53" s="1359"/>
      <c r="R53" s="26"/>
      <c r="S53" s="1541"/>
      <c r="T53" s="1543"/>
      <c r="U53" s="1543"/>
      <c r="V53" s="1405" t="s">
        <v>158</v>
      </c>
      <c r="W53" s="1405"/>
      <c r="X53" s="760">
        <v>10</v>
      </c>
      <c r="Y53" s="1392"/>
      <c r="Z53" s="1404"/>
      <c r="AA53" s="1357" t="s">
        <v>159</v>
      </c>
      <c r="AB53" s="1358"/>
      <c r="AC53" s="1358"/>
      <c r="AD53" s="1358"/>
      <c r="AE53" s="1358"/>
      <c r="AF53" s="1358"/>
      <c r="AG53" s="1358"/>
      <c r="AH53" s="1358"/>
      <c r="AI53" s="1545"/>
    </row>
    <row r="54" spans="1:35" s="1" customFormat="1" ht="15.75" customHeight="1" thickTop="1">
      <c r="A54" s="1365" t="s">
        <v>93</v>
      </c>
      <c r="B54" s="1350">
        <v>0</v>
      </c>
      <c r="C54" s="1350"/>
      <c r="D54" s="1406" t="s">
        <v>155</v>
      </c>
      <c r="E54" s="1407"/>
      <c r="F54" s="159">
        <v>0</v>
      </c>
      <c r="G54" s="1391" t="s">
        <v>38</v>
      </c>
      <c r="H54" s="1408" t="s">
        <v>160</v>
      </c>
      <c r="I54" s="1578" t="s">
        <v>161</v>
      </c>
      <c r="J54" s="1579"/>
      <c r="K54" s="1579"/>
      <c r="L54" s="1579"/>
      <c r="M54" s="1579"/>
      <c r="N54" s="1579"/>
      <c r="O54" s="1579"/>
      <c r="P54" s="1579"/>
      <c r="Q54" s="1608"/>
      <c r="R54" s="26"/>
      <c r="S54" s="1576" t="s">
        <v>93</v>
      </c>
      <c r="T54" s="1350">
        <v>0</v>
      </c>
      <c r="U54" s="1350"/>
      <c r="V54" s="1406" t="s">
        <v>155</v>
      </c>
      <c r="W54" s="1407"/>
      <c r="X54" s="159">
        <v>0</v>
      </c>
      <c r="Y54" s="1391" t="s">
        <v>38</v>
      </c>
      <c r="Z54" s="1408" t="s">
        <v>160</v>
      </c>
      <c r="AA54" s="1578" t="s">
        <v>161</v>
      </c>
      <c r="AB54" s="1579"/>
      <c r="AC54" s="1579"/>
      <c r="AD54" s="1579"/>
      <c r="AE54" s="1579"/>
      <c r="AF54" s="1579"/>
      <c r="AG54" s="1579"/>
      <c r="AH54" s="1579"/>
      <c r="AI54" s="1580"/>
    </row>
    <row r="55" spans="1:35" s="1" customFormat="1" ht="15.75" customHeight="1" thickBot="1">
      <c r="A55" s="1366"/>
      <c r="B55" s="1351"/>
      <c r="C55" s="1351"/>
      <c r="D55" s="1396" t="s">
        <v>158</v>
      </c>
      <c r="E55" s="1396"/>
      <c r="F55" s="160">
        <v>0</v>
      </c>
      <c r="G55" s="1391"/>
      <c r="H55" s="1408"/>
      <c r="I55" s="1581"/>
      <c r="J55" s="1582"/>
      <c r="K55" s="1582"/>
      <c r="L55" s="1582"/>
      <c r="M55" s="1582"/>
      <c r="N55" s="1582"/>
      <c r="O55" s="1582"/>
      <c r="P55" s="1582"/>
      <c r="Q55" s="1609"/>
      <c r="R55" s="26"/>
      <c r="S55" s="1577"/>
      <c r="T55" s="1351"/>
      <c r="U55" s="1351"/>
      <c r="V55" s="1396" t="s">
        <v>158</v>
      </c>
      <c r="W55" s="1396"/>
      <c r="X55" s="160">
        <v>0</v>
      </c>
      <c r="Y55" s="1391"/>
      <c r="Z55" s="1408"/>
      <c r="AA55" s="1581"/>
      <c r="AB55" s="1582"/>
      <c r="AC55" s="1582"/>
      <c r="AD55" s="1582"/>
      <c r="AE55" s="1582"/>
      <c r="AF55" s="1582"/>
      <c r="AG55" s="1582"/>
      <c r="AH55" s="1582"/>
      <c r="AI55" s="1583"/>
    </row>
    <row r="56" spans="1:35" s="1" customFormat="1" ht="15.75" customHeight="1" thickTop="1">
      <c r="A56" s="1367" t="s">
        <v>94</v>
      </c>
      <c r="B56" s="1307">
        <v>0</v>
      </c>
      <c r="C56" s="161">
        <v>0</v>
      </c>
      <c r="D56" s="162"/>
      <c r="E56" s="163" t="s">
        <v>162</v>
      </c>
      <c r="F56" s="164">
        <v>0</v>
      </c>
      <c r="G56" s="1390" t="s">
        <v>163</v>
      </c>
      <c r="H56" s="1393"/>
      <c r="I56" s="1584" t="s">
        <v>164</v>
      </c>
      <c r="J56" s="1299"/>
      <c r="K56" s="1587"/>
      <c r="L56" s="1588"/>
      <c r="M56" s="1588"/>
      <c r="N56" s="1589"/>
      <c r="O56" s="1596" t="s">
        <v>462</v>
      </c>
      <c r="P56" s="1597"/>
      <c r="Q56" s="1598"/>
      <c r="R56" s="26"/>
      <c r="S56" s="1540" t="s">
        <v>94</v>
      </c>
      <c r="T56" s="1566">
        <v>59</v>
      </c>
      <c r="U56" s="724">
        <v>6</v>
      </c>
      <c r="V56" s="162"/>
      <c r="W56" s="163" t="s">
        <v>162</v>
      </c>
      <c r="X56" s="725">
        <v>9</v>
      </c>
      <c r="Y56" s="1390" t="s">
        <v>163</v>
      </c>
      <c r="Z56" s="1393"/>
      <c r="AA56" s="1584" t="s">
        <v>164</v>
      </c>
      <c r="AB56" s="1299"/>
      <c r="AC56" s="1587"/>
      <c r="AD56" s="1588"/>
      <c r="AE56" s="1588"/>
      <c r="AF56" s="1589"/>
      <c r="AG56" s="1596" t="s">
        <v>462</v>
      </c>
      <c r="AH56" s="1597"/>
      <c r="AI56" s="1604"/>
    </row>
    <row r="57" spans="1:35" s="1" customFormat="1" ht="15.75" customHeight="1">
      <c r="A57" s="1365"/>
      <c r="B57" s="1389"/>
      <c r="C57" s="165">
        <v>0</v>
      </c>
      <c r="D57" s="166"/>
      <c r="E57" s="167" t="s">
        <v>162</v>
      </c>
      <c r="F57" s="168">
        <v>0</v>
      </c>
      <c r="G57" s="1391"/>
      <c r="H57" s="1394"/>
      <c r="I57" s="1585"/>
      <c r="J57" s="1586"/>
      <c r="K57" s="1590"/>
      <c r="L57" s="1591"/>
      <c r="M57" s="1591"/>
      <c r="N57" s="1592"/>
      <c r="O57" s="1599"/>
      <c r="P57" s="1600"/>
      <c r="Q57" s="1601"/>
      <c r="R57" s="26"/>
      <c r="S57" s="1576"/>
      <c r="T57" s="1603"/>
      <c r="U57" s="787">
        <v>5</v>
      </c>
      <c r="V57" s="166"/>
      <c r="W57" s="167" t="s">
        <v>162</v>
      </c>
      <c r="X57" s="788">
        <v>1</v>
      </c>
      <c r="Y57" s="1391"/>
      <c r="Z57" s="1394"/>
      <c r="AA57" s="1585"/>
      <c r="AB57" s="1586"/>
      <c r="AC57" s="1590"/>
      <c r="AD57" s="1591"/>
      <c r="AE57" s="1591"/>
      <c r="AF57" s="1592"/>
      <c r="AG57" s="1599"/>
      <c r="AH57" s="1600"/>
      <c r="AI57" s="1605"/>
    </row>
    <row r="58" spans="1:35" s="1" customFormat="1" ht="15.75" customHeight="1" thickBot="1">
      <c r="A58" s="1369"/>
      <c r="B58" s="1308"/>
      <c r="C58" s="169">
        <v>0</v>
      </c>
      <c r="D58" s="170"/>
      <c r="E58" s="171" t="s">
        <v>162</v>
      </c>
      <c r="F58" s="172">
        <v>0</v>
      </c>
      <c r="G58" s="1392"/>
      <c r="H58" s="1395"/>
      <c r="I58" s="1300"/>
      <c r="J58" s="1302"/>
      <c r="K58" s="1593"/>
      <c r="L58" s="1594"/>
      <c r="M58" s="1594"/>
      <c r="N58" s="1595"/>
      <c r="O58" s="1602"/>
      <c r="P58" s="1429"/>
      <c r="Q58" s="1430"/>
      <c r="S58" s="1607"/>
      <c r="T58" s="1567"/>
      <c r="U58" s="169">
        <v>0</v>
      </c>
      <c r="V58" s="170"/>
      <c r="W58" s="171" t="s">
        <v>162</v>
      </c>
      <c r="X58" s="172">
        <v>0</v>
      </c>
      <c r="Y58" s="1392"/>
      <c r="Z58" s="1395"/>
      <c r="AA58" s="1300"/>
      <c r="AB58" s="1302"/>
      <c r="AC58" s="1593"/>
      <c r="AD58" s="1594"/>
      <c r="AE58" s="1594"/>
      <c r="AF58" s="1595"/>
      <c r="AG58" s="1602"/>
      <c r="AH58" s="1429"/>
      <c r="AI58" s="1606"/>
    </row>
    <row r="59" spans="1:35" s="1" customFormat="1" ht="15.75" customHeight="1" thickTop="1">
      <c r="A59" s="1309" t="s">
        <v>487</v>
      </c>
      <c r="B59" s="1307">
        <v>0</v>
      </c>
      <c r="C59" s="161"/>
      <c r="D59" s="162"/>
      <c r="E59" s="163" t="s">
        <v>162</v>
      </c>
      <c r="F59" s="164"/>
      <c r="G59" s="161"/>
      <c r="H59" s="797" t="s">
        <v>704</v>
      </c>
      <c r="I59" s="1295"/>
      <c r="J59" s="1295"/>
      <c r="K59" s="1297" t="s">
        <v>705</v>
      </c>
      <c r="L59" s="1298"/>
      <c r="M59" s="1299"/>
      <c r="N59" s="1303"/>
      <c r="O59" s="1303"/>
      <c r="P59" s="1303"/>
      <c r="Q59" s="1304"/>
      <c r="S59" s="1546" t="s">
        <v>487</v>
      </c>
      <c r="T59" s="1566">
        <v>69</v>
      </c>
      <c r="U59" s="724">
        <v>6</v>
      </c>
      <c r="V59" s="162"/>
      <c r="W59" s="163" t="s">
        <v>162</v>
      </c>
      <c r="X59" s="725">
        <v>9</v>
      </c>
      <c r="Y59" s="161"/>
      <c r="Z59" s="797" t="s">
        <v>704</v>
      </c>
      <c r="AA59" s="1295"/>
      <c r="AB59" s="1295"/>
      <c r="AC59" s="1297" t="s">
        <v>705</v>
      </c>
      <c r="AD59" s="1298"/>
      <c r="AE59" s="1299"/>
      <c r="AF59" s="1568" t="s">
        <v>723</v>
      </c>
      <c r="AG59" s="1568"/>
      <c r="AH59" s="1568"/>
      <c r="AI59" s="1569"/>
    </row>
    <row r="60" spans="1:35" s="1" customFormat="1" ht="15.75" customHeight="1" thickBot="1">
      <c r="A60" s="1310"/>
      <c r="B60" s="1308"/>
      <c r="C60" s="169">
        <v>0</v>
      </c>
      <c r="D60" s="170"/>
      <c r="E60" s="798" t="s">
        <v>162</v>
      </c>
      <c r="F60" s="172">
        <v>0</v>
      </c>
      <c r="G60" s="799"/>
      <c r="H60" s="792" t="s">
        <v>704</v>
      </c>
      <c r="I60" s="1296"/>
      <c r="J60" s="1296"/>
      <c r="K60" s="1300"/>
      <c r="L60" s="1301"/>
      <c r="M60" s="1302"/>
      <c r="N60" s="1305"/>
      <c r="O60" s="1305"/>
      <c r="P60" s="1305"/>
      <c r="Q60" s="1306"/>
      <c r="S60" s="1547"/>
      <c r="T60" s="1567"/>
      <c r="U60" s="855">
        <v>5</v>
      </c>
      <c r="V60" s="170"/>
      <c r="W60" s="798" t="s">
        <v>162</v>
      </c>
      <c r="X60" s="856">
        <v>3</v>
      </c>
      <c r="Y60" s="799"/>
      <c r="Z60" s="800" t="s">
        <v>704</v>
      </c>
      <c r="AA60" s="1296"/>
      <c r="AB60" s="1296"/>
      <c r="AC60" s="1300"/>
      <c r="AD60" s="1301"/>
      <c r="AE60" s="1302"/>
      <c r="AF60" s="1570"/>
      <c r="AG60" s="1570"/>
      <c r="AH60" s="1570"/>
      <c r="AI60" s="1571"/>
    </row>
    <row r="61" spans="1:35" s="1" customFormat="1" ht="15.75" customHeight="1" thickTop="1">
      <c r="A61" s="1309" t="s">
        <v>706</v>
      </c>
      <c r="B61" s="1311" t="s">
        <v>707</v>
      </c>
      <c r="C61" s="1312"/>
      <c r="D61" s="1315"/>
      <c r="E61" s="1315"/>
      <c r="F61" s="1316"/>
      <c r="G61" s="794"/>
      <c r="H61" s="795"/>
      <c r="I61" s="795"/>
      <c r="J61" s="795"/>
      <c r="K61" s="795"/>
      <c r="L61" s="795"/>
      <c r="M61" s="795"/>
      <c r="N61" s="795"/>
      <c r="O61" s="795"/>
      <c r="P61" s="795"/>
      <c r="Q61" s="796"/>
      <c r="S61" s="1546" t="s">
        <v>584</v>
      </c>
      <c r="T61" s="1311" t="s">
        <v>475</v>
      </c>
      <c r="U61" s="1312"/>
      <c r="V61" s="1572">
        <v>10</v>
      </c>
      <c r="W61" s="1572"/>
      <c r="X61" s="1573"/>
      <c r="Y61" s="794"/>
      <c r="Z61" s="795"/>
      <c r="AA61" s="795"/>
      <c r="AB61" s="795"/>
      <c r="AC61" s="795"/>
      <c r="AD61" s="795"/>
      <c r="AE61" s="795"/>
      <c r="AF61" s="795"/>
      <c r="AG61" s="795"/>
      <c r="AH61" s="795"/>
      <c r="AI61" s="831"/>
    </row>
    <row r="62" spans="1:35" s="1" customFormat="1" ht="15.75" customHeight="1" thickBot="1">
      <c r="A62" s="1310"/>
      <c r="B62" s="1313"/>
      <c r="C62" s="1314"/>
      <c r="D62" s="1317"/>
      <c r="E62" s="1317"/>
      <c r="F62" s="1318"/>
      <c r="G62" s="791"/>
      <c r="H62" s="792"/>
      <c r="I62" s="792"/>
      <c r="J62" s="792"/>
      <c r="K62" s="792"/>
      <c r="L62" s="792"/>
      <c r="M62" s="792"/>
      <c r="N62" s="792"/>
      <c r="O62" s="792"/>
      <c r="P62" s="792"/>
      <c r="Q62" s="793"/>
      <c r="S62" s="1547"/>
      <c r="T62" s="1313"/>
      <c r="U62" s="1314"/>
      <c r="V62" s="1574"/>
      <c r="W62" s="1574"/>
      <c r="X62" s="1575"/>
      <c r="Y62" s="801"/>
      <c r="Z62" s="800"/>
      <c r="AA62" s="800"/>
      <c r="AB62" s="800"/>
      <c r="AC62" s="800"/>
      <c r="AD62" s="800"/>
      <c r="AE62" s="800"/>
      <c r="AF62" s="800"/>
      <c r="AG62" s="800"/>
      <c r="AH62" s="800"/>
      <c r="AI62" s="802"/>
    </row>
    <row r="63" spans="1:35" s="1" customFormat="1" ht="15.75" customHeight="1" thickTop="1">
      <c r="A63" s="1293" t="s">
        <v>165</v>
      </c>
      <c r="B63" s="149" t="s">
        <v>95</v>
      </c>
      <c r="C63" s="1331" t="s">
        <v>166</v>
      </c>
      <c r="D63" s="1332"/>
      <c r="E63" s="1332"/>
      <c r="F63" s="1333"/>
      <c r="G63" s="173" t="s">
        <v>96</v>
      </c>
      <c r="H63" s="173" t="s">
        <v>97</v>
      </c>
      <c r="I63" s="1334" t="s">
        <v>37</v>
      </c>
      <c r="J63" s="1335"/>
      <c r="K63" s="1336"/>
      <c r="L63" s="1337" t="s">
        <v>36</v>
      </c>
      <c r="M63" s="1338"/>
      <c r="N63" s="1339"/>
      <c r="O63" s="1334" t="s">
        <v>35</v>
      </c>
      <c r="P63" s="1335"/>
      <c r="Q63" s="1340"/>
      <c r="S63" s="1576" t="s">
        <v>165</v>
      </c>
      <c r="T63" s="574" t="s">
        <v>95</v>
      </c>
      <c r="U63" s="1331" t="s">
        <v>166</v>
      </c>
      <c r="V63" s="1332"/>
      <c r="W63" s="1332"/>
      <c r="X63" s="1333"/>
      <c r="Y63" s="173" t="s">
        <v>96</v>
      </c>
      <c r="Z63" s="173" t="s">
        <v>97</v>
      </c>
      <c r="AA63" s="1334" t="s">
        <v>37</v>
      </c>
      <c r="AB63" s="1335"/>
      <c r="AC63" s="1336"/>
      <c r="AD63" s="1337" t="s">
        <v>36</v>
      </c>
      <c r="AE63" s="1338"/>
      <c r="AF63" s="1339"/>
      <c r="AG63" s="1334" t="s">
        <v>35</v>
      </c>
      <c r="AH63" s="1335"/>
      <c r="AI63" s="1624"/>
    </row>
    <row r="64" spans="1:35" s="1" customFormat="1" ht="15.75" customHeight="1">
      <c r="A64" s="1293"/>
      <c r="B64" s="28" t="s">
        <v>98</v>
      </c>
      <c r="C64" s="1382"/>
      <c r="D64" s="1383"/>
      <c r="E64" s="1383"/>
      <c r="F64" s="1384"/>
      <c r="G64" s="147"/>
      <c r="H64" s="147"/>
      <c r="I64" s="1376"/>
      <c r="J64" s="1377"/>
      <c r="K64" s="1378"/>
      <c r="L64" s="1379"/>
      <c r="M64" s="1380"/>
      <c r="N64" s="1381"/>
      <c r="O64" s="1341"/>
      <c r="P64" s="1342"/>
      <c r="Q64" s="1343"/>
      <c r="S64" s="1576"/>
      <c r="T64" s="28" t="s">
        <v>98</v>
      </c>
      <c r="U64" s="1560" t="s">
        <v>675</v>
      </c>
      <c r="V64" s="1561"/>
      <c r="W64" s="1561"/>
      <c r="X64" s="1562"/>
      <c r="Y64" s="785">
        <v>29</v>
      </c>
      <c r="Z64" s="785">
        <v>30</v>
      </c>
      <c r="AA64" s="1563" t="s">
        <v>677</v>
      </c>
      <c r="AB64" s="1564"/>
      <c r="AC64" s="1565"/>
      <c r="AD64" s="1618" t="s">
        <v>679</v>
      </c>
      <c r="AE64" s="1619"/>
      <c r="AF64" s="1620"/>
      <c r="AG64" s="1621" t="s">
        <v>678</v>
      </c>
      <c r="AH64" s="1622"/>
      <c r="AI64" s="1623"/>
    </row>
    <row r="65" spans="1:38" s="1" customFormat="1" ht="15.75" customHeight="1">
      <c r="A65" s="1293"/>
      <c r="B65" s="27" t="s">
        <v>99</v>
      </c>
      <c r="C65" s="1319"/>
      <c r="D65" s="1320"/>
      <c r="E65" s="1320"/>
      <c r="F65" s="1321"/>
      <c r="G65" s="148"/>
      <c r="H65" s="148"/>
      <c r="I65" s="1322"/>
      <c r="J65" s="1323"/>
      <c r="K65" s="1324"/>
      <c r="L65" s="1325"/>
      <c r="M65" s="1326"/>
      <c r="N65" s="1327"/>
      <c r="O65" s="1328"/>
      <c r="P65" s="1329"/>
      <c r="Q65" s="1330"/>
      <c r="S65" s="1576"/>
      <c r="T65" s="27" t="s">
        <v>99</v>
      </c>
      <c r="U65" s="1548" t="s">
        <v>681</v>
      </c>
      <c r="V65" s="1549"/>
      <c r="W65" s="1549"/>
      <c r="X65" s="1550"/>
      <c r="Y65" s="786">
        <v>30</v>
      </c>
      <c r="Z65" s="786">
        <v>29</v>
      </c>
      <c r="AA65" s="1551" t="s">
        <v>678</v>
      </c>
      <c r="AB65" s="1552"/>
      <c r="AC65" s="1553"/>
      <c r="AD65" s="1554"/>
      <c r="AE65" s="1555"/>
      <c r="AF65" s="1556"/>
      <c r="AG65" s="1557"/>
      <c r="AH65" s="1558"/>
      <c r="AI65" s="1559"/>
    </row>
    <row r="66" spans="1:38" s="1" customFormat="1" ht="15.75" customHeight="1">
      <c r="A66" s="1293"/>
      <c r="B66" s="28" t="s">
        <v>100</v>
      </c>
      <c r="C66" s="1319"/>
      <c r="D66" s="1320"/>
      <c r="E66" s="1320"/>
      <c r="F66" s="1321"/>
      <c r="G66" s="148"/>
      <c r="H66" s="148"/>
      <c r="I66" s="1322"/>
      <c r="J66" s="1323"/>
      <c r="K66" s="1324"/>
      <c r="L66" s="1325"/>
      <c r="M66" s="1326"/>
      <c r="N66" s="1327"/>
      <c r="O66" s="1328"/>
      <c r="P66" s="1329"/>
      <c r="Q66" s="1330"/>
      <c r="S66" s="1577"/>
      <c r="T66" s="28" t="s">
        <v>100</v>
      </c>
      <c r="U66" s="1319"/>
      <c r="V66" s="1320"/>
      <c r="W66" s="1320"/>
      <c r="X66" s="1321"/>
      <c r="Y66" s="148"/>
      <c r="Z66" s="148"/>
      <c r="AA66" s="1322"/>
      <c r="AB66" s="1323"/>
      <c r="AC66" s="1324"/>
      <c r="AD66" s="1325"/>
      <c r="AE66" s="1326"/>
      <c r="AF66" s="1327"/>
      <c r="AG66" s="1328"/>
      <c r="AH66" s="1329"/>
      <c r="AI66" s="1446"/>
      <c r="AJ66" s="1445"/>
      <c r="AK66" s="1445"/>
      <c r="AL66" s="1445"/>
    </row>
    <row r="67" spans="1:38" s="1" customFormat="1" ht="15.75" customHeight="1">
      <c r="A67" s="1293"/>
      <c r="B67" s="27" t="s">
        <v>101</v>
      </c>
      <c r="C67" s="1319"/>
      <c r="D67" s="1320"/>
      <c r="E67" s="1320"/>
      <c r="F67" s="1321"/>
      <c r="G67" s="148"/>
      <c r="H67" s="148"/>
      <c r="I67" s="1322"/>
      <c r="J67" s="1323"/>
      <c r="K67" s="1324"/>
      <c r="L67" s="1325"/>
      <c r="M67" s="1326"/>
      <c r="N67" s="1327"/>
      <c r="O67" s="1328"/>
      <c r="P67" s="1329"/>
      <c r="Q67" s="1330"/>
      <c r="S67" s="1577"/>
      <c r="T67" s="27" t="s">
        <v>101</v>
      </c>
      <c r="U67" s="1319"/>
      <c r="V67" s="1320"/>
      <c r="W67" s="1320"/>
      <c r="X67" s="1321"/>
      <c r="Y67" s="148"/>
      <c r="Z67" s="148"/>
      <c r="AA67" s="1322"/>
      <c r="AB67" s="1323"/>
      <c r="AC67" s="1324"/>
      <c r="AD67" s="1325"/>
      <c r="AE67" s="1326"/>
      <c r="AF67" s="1327"/>
      <c r="AG67" s="1328"/>
      <c r="AH67" s="1329"/>
      <c r="AI67" s="1446"/>
    </row>
    <row r="68" spans="1:38" s="1" customFormat="1" ht="15.75" customHeight="1" thickBot="1">
      <c r="A68" s="1294"/>
      <c r="B68" s="27" t="s">
        <v>34</v>
      </c>
      <c r="C68" s="1319"/>
      <c r="D68" s="1320"/>
      <c r="E68" s="1320"/>
      <c r="F68" s="1321"/>
      <c r="G68" s="148"/>
      <c r="H68" s="148"/>
      <c r="I68" s="1322"/>
      <c r="J68" s="1323"/>
      <c r="K68" s="1324"/>
      <c r="L68" s="1325"/>
      <c r="M68" s="1326"/>
      <c r="N68" s="1327"/>
      <c r="O68" s="1328"/>
      <c r="P68" s="1329"/>
      <c r="Q68" s="1330"/>
      <c r="S68" s="1577"/>
      <c r="T68" s="27" t="s">
        <v>34</v>
      </c>
      <c r="U68" s="1319"/>
      <c r="V68" s="1320"/>
      <c r="W68" s="1320"/>
      <c r="X68" s="1321"/>
      <c r="Y68" s="148"/>
      <c r="Z68" s="148"/>
      <c r="AA68" s="1322"/>
      <c r="AB68" s="1323"/>
      <c r="AC68" s="1324"/>
      <c r="AD68" s="1325"/>
      <c r="AE68" s="1326"/>
      <c r="AF68" s="1327"/>
      <c r="AG68" s="1328"/>
      <c r="AH68" s="1329"/>
      <c r="AI68" s="1446"/>
    </row>
    <row r="69" spans="1:38" ht="13.5" customHeight="1">
      <c r="A69" s="1356" t="s">
        <v>465</v>
      </c>
      <c r="B69" s="1356"/>
      <c r="C69" s="1356"/>
      <c r="D69" s="1356"/>
      <c r="E69" s="1356"/>
      <c r="F69" s="1356"/>
      <c r="G69" s="1356"/>
      <c r="H69" s="1356"/>
      <c r="I69" s="1356"/>
      <c r="J69" s="1356"/>
      <c r="K69" s="1356"/>
      <c r="L69" s="1356"/>
      <c r="M69" s="1356"/>
      <c r="N69" s="1356"/>
      <c r="O69" s="1356"/>
      <c r="P69" s="1356"/>
      <c r="Q69" s="1356"/>
      <c r="S69" s="1610" t="s">
        <v>465</v>
      </c>
      <c r="T69" s="1356"/>
      <c r="U69" s="1356"/>
      <c r="V69" s="1356"/>
      <c r="W69" s="1356"/>
      <c r="X69" s="1356"/>
      <c r="Y69" s="1356"/>
      <c r="Z69" s="1356"/>
      <c r="AA69" s="1356"/>
      <c r="AB69" s="1356"/>
      <c r="AC69" s="1356"/>
      <c r="AD69" s="1356"/>
      <c r="AE69" s="1356"/>
      <c r="AF69" s="1356"/>
      <c r="AG69" s="1356"/>
      <c r="AH69" s="1356"/>
      <c r="AI69" s="1611"/>
    </row>
    <row r="70" spans="1:38">
      <c r="A70" s="1354" t="s">
        <v>599</v>
      </c>
      <c r="B70" s="1355"/>
      <c r="C70" s="1355"/>
      <c r="D70" s="1355"/>
      <c r="E70" s="1355"/>
      <c r="F70" s="1355"/>
      <c r="G70" s="1355"/>
      <c r="H70" s="1355"/>
      <c r="I70" s="1355"/>
      <c r="J70" s="1355"/>
      <c r="K70" s="1355"/>
      <c r="L70" s="1355"/>
      <c r="M70" s="1355"/>
      <c r="N70" s="1355"/>
      <c r="O70" s="1355"/>
      <c r="P70" s="1355"/>
      <c r="Q70" s="1355"/>
      <c r="S70" s="1612" t="s">
        <v>599</v>
      </c>
      <c r="T70" s="1613"/>
      <c r="U70" s="1613"/>
      <c r="V70" s="1613"/>
      <c r="W70" s="1613"/>
      <c r="X70" s="1613"/>
      <c r="Y70" s="1613"/>
      <c r="Z70" s="1613"/>
      <c r="AA70" s="1613"/>
      <c r="AB70" s="1613"/>
      <c r="AC70" s="1613"/>
      <c r="AD70" s="1613"/>
      <c r="AE70" s="1613"/>
      <c r="AF70" s="1613"/>
      <c r="AG70" s="1613"/>
      <c r="AH70" s="1613"/>
      <c r="AI70" s="1614"/>
    </row>
    <row r="71" spans="1:38" ht="14.25" thickBot="1">
      <c r="A71" s="1355"/>
      <c r="B71" s="1355"/>
      <c r="C71" s="1355"/>
      <c r="D71" s="1355"/>
      <c r="E71" s="1355"/>
      <c r="F71" s="1355"/>
      <c r="G71" s="1355"/>
      <c r="H71" s="1355"/>
      <c r="I71" s="1355"/>
      <c r="J71" s="1355"/>
      <c r="K71" s="1355"/>
      <c r="L71" s="1355"/>
      <c r="M71" s="1355"/>
      <c r="N71" s="1355"/>
      <c r="O71" s="1355"/>
      <c r="P71" s="1355"/>
      <c r="Q71" s="1355"/>
      <c r="S71" s="1615"/>
      <c r="T71" s="1616"/>
      <c r="U71" s="1616"/>
      <c r="V71" s="1616"/>
      <c r="W71" s="1616"/>
      <c r="X71" s="1616"/>
      <c r="Y71" s="1616"/>
      <c r="Z71" s="1616"/>
      <c r="AA71" s="1616"/>
      <c r="AB71" s="1616"/>
      <c r="AC71" s="1616"/>
      <c r="AD71" s="1616"/>
      <c r="AE71" s="1616"/>
      <c r="AF71" s="1616"/>
      <c r="AG71" s="1616"/>
      <c r="AH71" s="1616"/>
      <c r="AI71" s="1617"/>
    </row>
    <row r="72" spans="1:38" ht="14.25" thickTop="1"/>
  </sheetData>
  <mergeCells count="249">
    <mergeCell ref="S69:AI69"/>
    <mergeCell ref="S70:AI71"/>
    <mergeCell ref="AD67:AF67"/>
    <mergeCell ref="AG67:AI67"/>
    <mergeCell ref="U68:X68"/>
    <mergeCell ref="AA68:AC68"/>
    <mergeCell ref="AD68:AF68"/>
    <mergeCell ref="AG68:AI68"/>
    <mergeCell ref="S63:S68"/>
    <mergeCell ref="U63:X63"/>
    <mergeCell ref="AA63:AC63"/>
    <mergeCell ref="U67:X67"/>
    <mergeCell ref="AA67:AC67"/>
    <mergeCell ref="AD64:AF64"/>
    <mergeCell ref="AG64:AI64"/>
    <mergeCell ref="U66:X66"/>
    <mergeCell ref="AA66:AC66"/>
    <mergeCell ref="AD63:AF63"/>
    <mergeCell ref="AG63:AI63"/>
    <mergeCell ref="AD66:AF66"/>
    <mergeCell ref="S54:S55"/>
    <mergeCell ref="T54:U55"/>
    <mergeCell ref="V54:W54"/>
    <mergeCell ref="Y54:Y55"/>
    <mergeCell ref="Z54:Z55"/>
    <mergeCell ref="AA54:AI55"/>
    <mergeCell ref="I56:J58"/>
    <mergeCell ref="K56:N58"/>
    <mergeCell ref="O56:Q58"/>
    <mergeCell ref="T56:T58"/>
    <mergeCell ref="Y56:Y58"/>
    <mergeCell ref="Z56:Z58"/>
    <mergeCell ref="AA56:AB58"/>
    <mergeCell ref="AC56:AF58"/>
    <mergeCell ref="AG56:AI58"/>
    <mergeCell ref="V55:W55"/>
    <mergeCell ref="S56:S58"/>
    <mergeCell ref="I54:Q55"/>
    <mergeCell ref="S59:S60"/>
    <mergeCell ref="U65:X65"/>
    <mergeCell ref="AA65:AC65"/>
    <mergeCell ref="AD65:AF65"/>
    <mergeCell ref="AG65:AI65"/>
    <mergeCell ref="U64:X64"/>
    <mergeCell ref="AA64:AC64"/>
    <mergeCell ref="T59:T60"/>
    <mergeCell ref="AA59:AB59"/>
    <mergeCell ref="AC59:AE60"/>
    <mergeCell ref="AF59:AI60"/>
    <mergeCell ref="AA60:AB60"/>
    <mergeCell ref="S61:S62"/>
    <mergeCell ref="T61:U62"/>
    <mergeCell ref="V61:X62"/>
    <mergeCell ref="S48:S49"/>
    <mergeCell ref="T48:U49"/>
    <mergeCell ref="V48:W49"/>
    <mergeCell ref="X48:AI49"/>
    <mergeCell ref="S50:S51"/>
    <mergeCell ref="T50:U51"/>
    <mergeCell ref="V50:W51"/>
    <mergeCell ref="X50:AI51"/>
    <mergeCell ref="S52:S53"/>
    <mergeCell ref="T52:U53"/>
    <mergeCell ref="V52:W52"/>
    <mergeCell ref="Y52:Y53"/>
    <mergeCell ref="Z52:Z53"/>
    <mergeCell ref="AA52:AI52"/>
    <mergeCell ref="V53:W53"/>
    <mergeCell ref="AA53:AI53"/>
    <mergeCell ref="S40:AI40"/>
    <mergeCell ref="T43:U43"/>
    <mergeCell ref="V43:AI43"/>
    <mergeCell ref="S44:S47"/>
    <mergeCell ref="T44:U45"/>
    <mergeCell ref="V44:W47"/>
    <mergeCell ref="X44:X45"/>
    <mergeCell ref="AA44:AB45"/>
    <mergeCell ref="AE44:AF45"/>
    <mergeCell ref="AH44:AI44"/>
    <mergeCell ref="AH45:AI45"/>
    <mergeCell ref="T46:U47"/>
    <mergeCell ref="X46:AI47"/>
    <mergeCell ref="S41:AI42"/>
    <mergeCell ref="S29:S38"/>
    <mergeCell ref="T29:T33"/>
    <mergeCell ref="V29:V34"/>
    <mergeCell ref="AE29:AE34"/>
    <mergeCell ref="AH29:AI29"/>
    <mergeCell ref="U30:U31"/>
    <mergeCell ref="AI30:AI33"/>
    <mergeCell ref="AH34:AI34"/>
    <mergeCell ref="T35:T38"/>
    <mergeCell ref="V35:V38"/>
    <mergeCell ref="AE35:AE38"/>
    <mergeCell ref="AI35:AI38"/>
    <mergeCell ref="S18:S27"/>
    <mergeCell ref="T18:T22"/>
    <mergeCell ref="V18:V23"/>
    <mergeCell ref="AE18:AE23"/>
    <mergeCell ref="AH18:AI18"/>
    <mergeCell ref="U19:U20"/>
    <mergeCell ref="AI19:AI22"/>
    <mergeCell ref="AH23:AI23"/>
    <mergeCell ref="T24:T27"/>
    <mergeCell ref="V24:V27"/>
    <mergeCell ref="AE24:AE27"/>
    <mergeCell ref="AI24:AI27"/>
    <mergeCell ref="S1:AI1"/>
    <mergeCell ref="S2:T2"/>
    <mergeCell ref="U2:AA2"/>
    <mergeCell ref="AC2:AE2"/>
    <mergeCell ref="AG2:AI2"/>
    <mergeCell ref="X4:AI4"/>
    <mergeCell ref="AF5:AH5"/>
    <mergeCell ref="AH6:AI6"/>
    <mergeCell ref="S7:S16"/>
    <mergeCell ref="T7:T11"/>
    <mergeCell ref="V7:V12"/>
    <mergeCell ref="AE7:AE12"/>
    <mergeCell ref="AH7:AI7"/>
    <mergeCell ref="U8:U9"/>
    <mergeCell ref="AI8:AI11"/>
    <mergeCell ref="AH12:AI12"/>
    <mergeCell ref="T13:T16"/>
    <mergeCell ref="V13:V16"/>
    <mergeCell ref="AE13:AE16"/>
    <mergeCell ref="AI13:AI16"/>
    <mergeCell ref="Q35:Q38"/>
    <mergeCell ref="Q30:Q33"/>
    <mergeCell ref="A40:Q40"/>
    <mergeCell ref="M35:M38"/>
    <mergeCell ref="D35:D38"/>
    <mergeCell ref="A18:A27"/>
    <mergeCell ref="B35:B38"/>
    <mergeCell ref="P18:Q18"/>
    <mergeCell ref="C19:C20"/>
    <mergeCell ref="P34:Q34"/>
    <mergeCell ref="Q24:Q27"/>
    <mergeCell ref="P29:Q29"/>
    <mergeCell ref="M24:M27"/>
    <mergeCell ref="D24:D27"/>
    <mergeCell ref="Q19:Q22"/>
    <mergeCell ref="P23:Q23"/>
    <mergeCell ref="D18:D23"/>
    <mergeCell ref="D29:D34"/>
    <mergeCell ref="A29:A38"/>
    <mergeCell ref="B29:B33"/>
    <mergeCell ref="M18:M23"/>
    <mergeCell ref="M29:M34"/>
    <mergeCell ref="C30:C31"/>
    <mergeCell ref="B18:B22"/>
    <mergeCell ref="A1:Q1"/>
    <mergeCell ref="A2:B2"/>
    <mergeCell ref="P6:Q6"/>
    <mergeCell ref="A7:A16"/>
    <mergeCell ref="B7:B11"/>
    <mergeCell ref="Q8:Q11"/>
    <mergeCell ref="P12:Q12"/>
    <mergeCell ref="P7:Q7"/>
    <mergeCell ref="C8:C9"/>
    <mergeCell ref="B13:B16"/>
    <mergeCell ref="Q13:Q16"/>
    <mergeCell ref="M13:M16"/>
    <mergeCell ref="D13:D16"/>
    <mergeCell ref="C2:I2"/>
    <mergeCell ref="K2:M2"/>
    <mergeCell ref="O2:Q2"/>
    <mergeCell ref="N5:P5"/>
    <mergeCell ref="D7:D12"/>
    <mergeCell ref="M7:M12"/>
    <mergeCell ref="F4:Q4"/>
    <mergeCell ref="AJ66:AL66"/>
    <mergeCell ref="C67:F67"/>
    <mergeCell ref="I67:K67"/>
    <mergeCell ref="L67:N67"/>
    <mergeCell ref="O67:Q67"/>
    <mergeCell ref="C66:F66"/>
    <mergeCell ref="I66:K66"/>
    <mergeCell ref="L66:N66"/>
    <mergeCell ref="O66:Q66"/>
    <mergeCell ref="AG66:AI66"/>
    <mergeCell ref="A44:A47"/>
    <mergeCell ref="F44:F45"/>
    <mergeCell ref="I44:J45"/>
    <mergeCell ref="M44:N45"/>
    <mergeCell ref="A50:A51"/>
    <mergeCell ref="B50:C51"/>
    <mergeCell ref="D50:E51"/>
    <mergeCell ref="F46:Q47"/>
    <mergeCell ref="D44:E47"/>
    <mergeCell ref="B44:C45"/>
    <mergeCell ref="P44:Q44"/>
    <mergeCell ref="P45:Q45"/>
    <mergeCell ref="B48:C49"/>
    <mergeCell ref="D48:E49"/>
    <mergeCell ref="F48:Q49"/>
    <mergeCell ref="D55:E55"/>
    <mergeCell ref="B43:C43"/>
    <mergeCell ref="D43:Q43"/>
    <mergeCell ref="G52:G53"/>
    <mergeCell ref="H52:H53"/>
    <mergeCell ref="D53:E53"/>
    <mergeCell ref="D54:E54"/>
    <mergeCell ref="G54:G55"/>
    <mergeCell ref="H54:H55"/>
    <mergeCell ref="B24:B27"/>
    <mergeCell ref="B46:C47"/>
    <mergeCell ref="B54:C55"/>
    <mergeCell ref="A41:Q42"/>
    <mergeCell ref="A70:Q71"/>
    <mergeCell ref="A59:A60"/>
    <mergeCell ref="A69:Q69"/>
    <mergeCell ref="I53:Q53"/>
    <mergeCell ref="I52:Q52"/>
    <mergeCell ref="A48:A49"/>
    <mergeCell ref="A54:A55"/>
    <mergeCell ref="A52:A53"/>
    <mergeCell ref="A56:A58"/>
    <mergeCell ref="F50:Q51"/>
    <mergeCell ref="C65:F65"/>
    <mergeCell ref="I65:K65"/>
    <mergeCell ref="I64:K64"/>
    <mergeCell ref="L64:N64"/>
    <mergeCell ref="C64:F64"/>
    <mergeCell ref="B52:C53"/>
    <mergeCell ref="D52:E52"/>
    <mergeCell ref="B56:B58"/>
    <mergeCell ref="G56:G58"/>
    <mergeCell ref="H56:H58"/>
    <mergeCell ref="A63:A68"/>
    <mergeCell ref="I59:J59"/>
    <mergeCell ref="I60:J60"/>
    <mergeCell ref="K59:M60"/>
    <mergeCell ref="N59:Q60"/>
    <mergeCell ref="B59:B60"/>
    <mergeCell ref="A61:A62"/>
    <mergeCell ref="B61:C62"/>
    <mergeCell ref="D61:F62"/>
    <mergeCell ref="C68:F68"/>
    <mergeCell ref="I68:K68"/>
    <mergeCell ref="L68:N68"/>
    <mergeCell ref="O68:Q68"/>
    <mergeCell ref="C63:F63"/>
    <mergeCell ref="I63:K63"/>
    <mergeCell ref="L63:N63"/>
    <mergeCell ref="O63:Q63"/>
    <mergeCell ref="O64:Q64"/>
    <mergeCell ref="L65:N65"/>
    <mergeCell ref="O65:Q65"/>
  </mergeCells>
  <phoneticPr fontId="2"/>
  <dataValidations count="12">
    <dataValidation type="list" allowBlank="1" showInputMessage="1" showErrorMessage="1" sqref="WWJ983088:WWK983090 P983088:Q983090 JX983088:JY983090 TT983088:TU983090 ADP983088:ADQ983090 ANL983088:ANM983090 AXH983088:AXI983090 BHD983088:BHE983090 BQZ983088:BRA983090 CAV983088:CAW983090 CKR983088:CKS983090 CUN983088:CUO983090 DEJ983088:DEK983090 DOF983088:DOG983090 DYB983088:DYC983090 EHX983088:EHY983090 ERT983088:ERU983090 FBP983088:FBQ983090 FLL983088:FLM983090 FVH983088:FVI983090 GFD983088:GFE983090 GOZ983088:GPA983090 GYV983088:GYW983090 HIR983088:HIS983090 HSN983088:HSO983090 ICJ983088:ICK983090 IMF983088:IMG983090 IWB983088:IWC983090 JFX983088:JFY983090 JPT983088:JPU983090 JZP983088:JZQ983090 KJL983088:KJM983090 KTH983088:KTI983090 LDD983088:LDE983090 LMZ983088:LNA983090 LWV983088:LWW983090 MGR983088:MGS983090 MQN983088:MQO983090 NAJ983088:NAK983090 NKF983088:NKG983090 NUB983088:NUC983090 ODX983088:ODY983090 ONT983088:ONU983090 OXP983088:OXQ983090 PHL983088:PHM983090 PRH983088:PRI983090 QBD983088:QBE983090 QKZ983088:QLA983090 QUV983088:QUW983090 RER983088:RES983090 RON983088:ROO983090 RYJ983088:RYK983090 SIF983088:SIG983090 SSB983088:SSC983090 TBX983088:TBY983090 TLT983088:TLU983090 TVP983088:TVQ983090 UFL983088:UFM983090 UPH983088:UPI983090 UZD983088:UZE983090 VIZ983088:VJA983090 VSV983088:VSW983090 WCR983088:WCS983090 WMN983088:WMO983090 P65584:Q65586 JX65584:JY65586 TT65584:TU65586 ADP65584:ADQ65586 ANL65584:ANM65586 AXH65584:AXI65586 BHD65584:BHE65586 BQZ65584:BRA65586 CAV65584:CAW65586 CKR65584:CKS65586 CUN65584:CUO65586 DEJ65584:DEK65586 DOF65584:DOG65586 DYB65584:DYC65586 EHX65584:EHY65586 ERT65584:ERU65586 FBP65584:FBQ65586 FLL65584:FLM65586 FVH65584:FVI65586 GFD65584:GFE65586 GOZ65584:GPA65586 GYV65584:GYW65586 HIR65584:HIS65586 HSN65584:HSO65586 ICJ65584:ICK65586 IMF65584:IMG65586 IWB65584:IWC65586 JFX65584:JFY65586 JPT65584:JPU65586 JZP65584:JZQ65586 KJL65584:KJM65586 KTH65584:KTI65586 LDD65584:LDE65586 LMZ65584:LNA65586 LWV65584:LWW65586 MGR65584:MGS65586 MQN65584:MQO65586 NAJ65584:NAK65586 NKF65584:NKG65586 NUB65584:NUC65586 ODX65584:ODY65586 ONT65584:ONU65586 OXP65584:OXQ65586 PHL65584:PHM65586 PRH65584:PRI65586 QBD65584:QBE65586 QKZ65584:QLA65586 QUV65584:QUW65586 RER65584:RES65586 RON65584:ROO65586 RYJ65584:RYK65586 SIF65584:SIG65586 SSB65584:SSC65586 TBX65584:TBY65586 TLT65584:TLU65586 TVP65584:TVQ65586 UFL65584:UFM65586 UPH65584:UPI65586 UZD65584:UZE65586 VIZ65584:VJA65586 VSV65584:VSW65586 WCR65584:WCS65586 WMN65584:WMO65586 WWJ65584:WWK65586 P131120:Q131122 JX131120:JY131122 TT131120:TU131122 ADP131120:ADQ131122 ANL131120:ANM131122 AXH131120:AXI131122 BHD131120:BHE131122 BQZ131120:BRA131122 CAV131120:CAW131122 CKR131120:CKS131122 CUN131120:CUO131122 DEJ131120:DEK131122 DOF131120:DOG131122 DYB131120:DYC131122 EHX131120:EHY131122 ERT131120:ERU131122 FBP131120:FBQ131122 FLL131120:FLM131122 FVH131120:FVI131122 GFD131120:GFE131122 GOZ131120:GPA131122 GYV131120:GYW131122 HIR131120:HIS131122 HSN131120:HSO131122 ICJ131120:ICK131122 IMF131120:IMG131122 IWB131120:IWC131122 JFX131120:JFY131122 JPT131120:JPU131122 JZP131120:JZQ131122 KJL131120:KJM131122 KTH131120:KTI131122 LDD131120:LDE131122 LMZ131120:LNA131122 LWV131120:LWW131122 MGR131120:MGS131122 MQN131120:MQO131122 NAJ131120:NAK131122 NKF131120:NKG131122 NUB131120:NUC131122 ODX131120:ODY131122 ONT131120:ONU131122 OXP131120:OXQ131122 PHL131120:PHM131122 PRH131120:PRI131122 QBD131120:QBE131122 QKZ131120:QLA131122 QUV131120:QUW131122 RER131120:RES131122 RON131120:ROO131122 RYJ131120:RYK131122 SIF131120:SIG131122 SSB131120:SSC131122 TBX131120:TBY131122 TLT131120:TLU131122 TVP131120:TVQ131122 UFL131120:UFM131122 UPH131120:UPI131122 UZD131120:UZE131122 VIZ131120:VJA131122 VSV131120:VSW131122 WCR131120:WCS131122 WMN131120:WMO131122 WWJ131120:WWK131122 P196656:Q196658 JX196656:JY196658 TT196656:TU196658 ADP196656:ADQ196658 ANL196656:ANM196658 AXH196656:AXI196658 BHD196656:BHE196658 BQZ196656:BRA196658 CAV196656:CAW196658 CKR196656:CKS196658 CUN196656:CUO196658 DEJ196656:DEK196658 DOF196656:DOG196658 DYB196656:DYC196658 EHX196656:EHY196658 ERT196656:ERU196658 FBP196656:FBQ196658 FLL196656:FLM196658 FVH196656:FVI196658 GFD196656:GFE196658 GOZ196656:GPA196658 GYV196656:GYW196658 HIR196656:HIS196658 HSN196656:HSO196658 ICJ196656:ICK196658 IMF196656:IMG196658 IWB196656:IWC196658 JFX196656:JFY196658 JPT196656:JPU196658 JZP196656:JZQ196658 KJL196656:KJM196658 KTH196656:KTI196658 LDD196656:LDE196658 LMZ196656:LNA196658 LWV196656:LWW196658 MGR196656:MGS196658 MQN196656:MQO196658 NAJ196656:NAK196658 NKF196656:NKG196658 NUB196656:NUC196658 ODX196656:ODY196658 ONT196656:ONU196658 OXP196656:OXQ196658 PHL196656:PHM196658 PRH196656:PRI196658 QBD196656:QBE196658 QKZ196656:QLA196658 QUV196656:QUW196658 RER196656:RES196658 RON196656:ROO196658 RYJ196656:RYK196658 SIF196656:SIG196658 SSB196656:SSC196658 TBX196656:TBY196658 TLT196656:TLU196658 TVP196656:TVQ196658 UFL196656:UFM196658 UPH196656:UPI196658 UZD196656:UZE196658 VIZ196656:VJA196658 VSV196656:VSW196658 WCR196656:WCS196658 WMN196656:WMO196658 WWJ196656:WWK196658 P262192:Q262194 JX262192:JY262194 TT262192:TU262194 ADP262192:ADQ262194 ANL262192:ANM262194 AXH262192:AXI262194 BHD262192:BHE262194 BQZ262192:BRA262194 CAV262192:CAW262194 CKR262192:CKS262194 CUN262192:CUO262194 DEJ262192:DEK262194 DOF262192:DOG262194 DYB262192:DYC262194 EHX262192:EHY262194 ERT262192:ERU262194 FBP262192:FBQ262194 FLL262192:FLM262194 FVH262192:FVI262194 GFD262192:GFE262194 GOZ262192:GPA262194 GYV262192:GYW262194 HIR262192:HIS262194 HSN262192:HSO262194 ICJ262192:ICK262194 IMF262192:IMG262194 IWB262192:IWC262194 JFX262192:JFY262194 JPT262192:JPU262194 JZP262192:JZQ262194 KJL262192:KJM262194 KTH262192:KTI262194 LDD262192:LDE262194 LMZ262192:LNA262194 LWV262192:LWW262194 MGR262192:MGS262194 MQN262192:MQO262194 NAJ262192:NAK262194 NKF262192:NKG262194 NUB262192:NUC262194 ODX262192:ODY262194 ONT262192:ONU262194 OXP262192:OXQ262194 PHL262192:PHM262194 PRH262192:PRI262194 QBD262192:QBE262194 QKZ262192:QLA262194 QUV262192:QUW262194 RER262192:RES262194 RON262192:ROO262194 RYJ262192:RYK262194 SIF262192:SIG262194 SSB262192:SSC262194 TBX262192:TBY262194 TLT262192:TLU262194 TVP262192:TVQ262194 UFL262192:UFM262194 UPH262192:UPI262194 UZD262192:UZE262194 VIZ262192:VJA262194 VSV262192:VSW262194 WCR262192:WCS262194 WMN262192:WMO262194 WWJ262192:WWK262194 P327728:Q327730 JX327728:JY327730 TT327728:TU327730 ADP327728:ADQ327730 ANL327728:ANM327730 AXH327728:AXI327730 BHD327728:BHE327730 BQZ327728:BRA327730 CAV327728:CAW327730 CKR327728:CKS327730 CUN327728:CUO327730 DEJ327728:DEK327730 DOF327728:DOG327730 DYB327728:DYC327730 EHX327728:EHY327730 ERT327728:ERU327730 FBP327728:FBQ327730 FLL327728:FLM327730 FVH327728:FVI327730 GFD327728:GFE327730 GOZ327728:GPA327730 GYV327728:GYW327730 HIR327728:HIS327730 HSN327728:HSO327730 ICJ327728:ICK327730 IMF327728:IMG327730 IWB327728:IWC327730 JFX327728:JFY327730 JPT327728:JPU327730 JZP327728:JZQ327730 KJL327728:KJM327730 KTH327728:KTI327730 LDD327728:LDE327730 LMZ327728:LNA327730 LWV327728:LWW327730 MGR327728:MGS327730 MQN327728:MQO327730 NAJ327728:NAK327730 NKF327728:NKG327730 NUB327728:NUC327730 ODX327728:ODY327730 ONT327728:ONU327730 OXP327728:OXQ327730 PHL327728:PHM327730 PRH327728:PRI327730 QBD327728:QBE327730 QKZ327728:QLA327730 QUV327728:QUW327730 RER327728:RES327730 RON327728:ROO327730 RYJ327728:RYK327730 SIF327728:SIG327730 SSB327728:SSC327730 TBX327728:TBY327730 TLT327728:TLU327730 TVP327728:TVQ327730 UFL327728:UFM327730 UPH327728:UPI327730 UZD327728:UZE327730 VIZ327728:VJA327730 VSV327728:VSW327730 WCR327728:WCS327730 WMN327728:WMO327730 WWJ327728:WWK327730 P393264:Q393266 JX393264:JY393266 TT393264:TU393266 ADP393264:ADQ393266 ANL393264:ANM393266 AXH393264:AXI393266 BHD393264:BHE393266 BQZ393264:BRA393266 CAV393264:CAW393266 CKR393264:CKS393266 CUN393264:CUO393266 DEJ393264:DEK393266 DOF393264:DOG393266 DYB393264:DYC393266 EHX393264:EHY393266 ERT393264:ERU393266 FBP393264:FBQ393266 FLL393264:FLM393266 FVH393264:FVI393266 GFD393264:GFE393266 GOZ393264:GPA393266 GYV393264:GYW393266 HIR393264:HIS393266 HSN393264:HSO393266 ICJ393264:ICK393266 IMF393264:IMG393266 IWB393264:IWC393266 JFX393264:JFY393266 JPT393264:JPU393266 JZP393264:JZQ393266 KJL393264:KJM393266 KTH393264:KTI393266 LDD393264:LDE393266 LMZ393264:LNA393266 LWV393264:LWW393266 MGR393264:MGS393266 MQN393264:MQO393266 NAJ393264:NAK393266 NKF393264:NKG393266 NUB393264:NUC393266 ODX393264:ODY393266 ONT393264:ONU393266 OXP393264:OXQ393266 PHL393264:PHM393266 PRH393264:PRI393266 QBD393264:QBE393266 QKZ393264:QLA393266 QUV393264:QUW393266 RER393264:RES393266 RON393264:ROO393266 RYJ393264:RYK393266 SIF393264:SIG393266 SSB393264:SSC393266 TBX393264:TBY393266 TLT393264:TLU393266 TVP393264:TVQ393266 UFL393264:UFM393266 UPH393264:UPI393266 UZD393264:UZE393266 VIZ393264:VJA393266 VSV393264:VSW393266 WCR393264:WCS393266 WMN393264:WMO393266 WWJ393264:WWK393266 P458800:Q458802 JX458800:JY458802 TT458800:TU458802 ADP458800:ADQ458802 ANL458800:ANM458802 AXH458800:AXI458802 BHD458800:BHE458802 BQZ458800:BRA458802 CAV458800:CAW458802 CKR458800:CKS458802 CUN458800:CUO458802 DEJ458800:DEK458802 DOF458800:DOG458802 DYB458800:DYC458802 EHX458800:EHY458802 ERT458800:ERU458802 FBP458800:FBQ458802 FLL458800:FLM458802 FVH458800:FVI458802 GFD458800:GFE458802 GOZ458800:GPA458802 GYV458800:GYW458802 HIR458800:HIS458802 HSN458800:HSO458802 ICJ458800:ICK458802 IMF458800:IMG458802 IWB458800:IWC458802 JFX458800:JFY458802 JPT458800:JPU458802 JZP458800:JZQ458802 KJL458800:KJM458802 KTH458800:KTI458802 LDD458800:LDE458802 LMZ458800:LNA458802 LWV458800:LWW458802 MGR458800:MGS458802 MQN458800:MQO458802 NAJ458800:NAK458802 NKF458800:NKG458802 NUB458800:NUC458802 ODX458800:ODY458802 ONT458800:ONU458802 OXP458800:OXQ458802 PHL458800:PHM458802 PRH458800:PRI458802 QBD458800:QBE458802 QKZ458800:QLA458802 QUV458800:QUW458802 RER458800:RES458802 RON458800:ROO458802 RYJ458800:RYK458802 SIF458800:SIG458802 SSB458800:SSC458802 TBX458800:TBY458802 TLT458800:TLU458802 TVP458800:TVQ458802 UFL458800:UFM458802 UPH458800:UPI458802 UZD458800:UZE458802 VIZ458800:VJA458802 VSV458800:VSW458802 WCR458800:WCS458802 WMN458800:WMO458802 WWJ458800:WWK458802 P524336:Q524338 JX524336:JY524338 TT524336:TU524338 ADP524336:ADQ524338 ANL524336:ANM524338 AXH524336:AXI524338 BHD524336:BHE524338 BQZ524336:BRA524338 CAV524336:CAW524338 CKR524336:CKS524338 CUN524336:CUO524338 DEJ524336:DEK524338 DOF524336:DOG524338 DYB524336:DYC524338 EHX524336:EHY524338 ERT524336:ERU524338 FBP524336:FBQ524338 FLL524336:FLM524338 FVH524336:FVI524338 GFD524336:GFE524338 GOZ524336:GPA524338 GYV524336:GYW524338 HIR524336:HIS524338 HSN524336:HSO524338 ICJ524336:ICK524338 IMF524336:IMG524338 IWB524336:IWC524338 JFX524336:JFY524338 JPT524336:JPU524338 JZP524336:JZQ524338 KJL524336:KJM524338 KTH524336:KTI524338 LDD524336:LDE524338 LMZ524336:LNA524338 LWV524336:LWW524338 MGR524336:MGS524338 MQN524336:MQO524338 NAJ524336:NAK524338 NKF524336:NKG524338 NUB524336:NUC524338 ODX524336:ODY524338 ONT524336:ONU524338 OXP524336:OXQ524338 PHL524336:PHM524338 PRH524336:PRI524338 QBD524336:QBE524338 QKZ524336:QLA524338 QUV524336:QUW524338 RER524336:RES524338 RON524336:ROO524338 RYJ524336:RYK524338 SIF524336:SIG524338 SSB524336:SSC524338 TBX524336:TBY524338 TLT524336:TLU524338 TVP524336:TVQ524338 UFL524336:UFM524338 UPH524336:UPI524338 UZD524336:UZE524338 VIZ524336:VJA524338 VSV524336:VSW524338 WCR524336:WCS524338 WMN524336:WMO524338 WWJ524336:WWK524338 P589872:Q589874 JX589872:JY589874 TT589872:TU589874 ADP589872:ADQ589874 ANL589872:ANM589874 AXH589872:AXI589874 BHD589872:BHE589874 BQZ589872:BRA589874 CAV589872:CAW589874 CKR589872:CKS589874 CUN589872:CUO589874 DEJ589872:DEK589874 DOF589872:DOG589874 DYB589872:DYC589874 EHX589872:EHY589874 ERT589872:ERU589874 FBP589872:FBQ589874 FLL589872:FLM589874 FVH589872:FVI589874 GFD589872:GFE589874 GOZ589872:GPA589874 GYV589872:GYW589874 HIR589872:HIS589874 HSN589872:HSO589874 ICJ589872:ICK589874 IMF589872:IMG589874 IWB589872:IWC589874 JFX589872:JFY589874 JPT589872:JPU589874 JZP589872:JZQ589874 KJL589872:KJM589874 KTH589872:KTI589874 LDD589872:LDE589874 LMZ589872:LNA589874 LWV589872:LWW589874 MGR589872:MGS589874 MQN589872:MQO589874 NAJ589872:NAK589874 NKF589872:NKG589874 NUB589872:NUC589874 ODX589872:ODY589874 ONT589872:ONU589874 OXP589872:OXQ589874 PHL589872:PHM589874 PRH589872:PRI589874 QBD589872:QBE589874 QKZ589872:QLA589874 QUV589872:QUW589874 RER589872:RES589874 RON589872:ROO589874 RYJ589872:RYK589874 SIF589872:SIG589874 SSB589872:SSC589874 TBX589872:TBY589874 TLT589872:TLU589874 TVP589872:TVQ589874 UFL589872:UFM589874 UPH589872:UPI589874 UZD589872:UZE589874 VIZ589872:VJA589874 VSV589872:VSW589874 WCR589872:WCS589874 WMN589872:WMO589874 WWJ589872:WWK589874 P655408:Q655410 JX655408:JY655410 TT655408:TU655410 ADP655408:ADQ655410 ANL655408:ANM655410 AXH655408:AXI655410 BHD655408:BHE655410 BQZ655408:BRA655410 CAV655408:CAW655410 CKR655408:CKS655410 CUN655408:CUO655410 DEJ655408:DEK655410 DOF655408:DOG655410 DYB655408:DYC655410 EHX655408:EHY655410 ERT655408:ERU655410 FBP655408:FBQ655410 FLL655408:FLM655410 FVH655408:FVI655410 GFD655408:GFE655410 GOZ655408:GPA655410 GYV655408:GYW655410 HIR655408:HIS655410 HSN655408:HSO655410 ICJ655408:ICK655410 IMF655408:IMG655410 IWB655408:IWC655410 JFX655408:JFY655410 JPT655408:JPU655410 JZP655408:JZQ655410 KJL655408:KJM655410 KTH655408:KTI655410 LDD655408:LDE655410 LMZ655408:LNA655410 LWV655408:LWW655410 MGR655408:MGS655410 MQN655408:MQO655410 NAJ655408:NAK655410 NKF655408:NKG655410 NUB655408:NUC655410 ODX655408:ODY655410 ONT655408:ONU655410 OXP655408:OXQ655410 PHL655408:PHM655410 PRH655408:PRI655410 QBD655408:QBE655410 QKZ655408:QLA655410 QUV655408:QUW655410 RER655408:RES655410 RON655408:ROO655410 RYJ655408:RYK655410 SIF655408:SIG655410 SSB655408:SSC655410 TBX655408:TBY655410 TLT655408:TLU655410 TVP655408:TVQ655410 UFL655408:UFM655410 UPH655408:UPI655410 UZD655408:UZE655410 VIZ655408:VJA655410 VSV655408:VSW655410 WCR655408:WCS655410 WMN655408:WMO655410 WWJ655408:WWK655410 P720944:Q720946 JX720944:JY720946 TT720944:TU720946 ADP720944:ADQ720946 ANL720944:ANM720946 AXH720944:AXI720946 BHD720944:BHE720946 BQZ720944:BRA720946 CAV720944:CAW720946 CKR720944:CKS720946 CUN720944:CUO720946 DEJ720944:DEK720946 DOF720944:DOG720946 DYB720944:DYC720946 EHX720944:EHY720946 ERT720944:ERU720946 FBP720944:FBQ720946 FLL720944:FLM720946 FVH720944:FVI720946 GFD720944:GFE720946 GOZ720944:GPA720946 GYV720944:GYW720946 HIR720944:HIS720946 HSN720944:HSO720946 ICJ720944:ICK720946 IMF720944:IMG720946 IWB720944:IWC720946 JFX720944:JFY720946 JPT720944:JPU720946 JZP720944:JZQ720946 KJL720944:KJM720946 KTH720944:KTI720946 LDD720944:LDE720946 LMZ720944:LNA720946 LWV720944:LWW720946 MGR720944:MGS720946 MQN720944:MQO720946 NAJ720944:NAK720946 NKF720944:NKG720946 NUB720944:NUC720946 ODX720944:ODY720946 ONT720944:ONU720946 OXP720944:OXQ720946 PHL720944:PHM720946 PRH720944:PRI720946 QBD720944:QBE720946 QKZ720944:QLA720946 QUV720944:QUW720946 RER720944:RES720946 RON720944:ROO720946 RYJ720944:RYK720946 SIF720944:SIG720946 SSB720944:SSC720946 TBX720944:TBY720946 TLT720944:TLU720946 TVP720944:TVQ720946 UFL720944:UFM720946 UPH720944:UPI720946 UZD720944:UZE720946 VIZ720944:VJA720946 VSV720944:VSW720946 WCR720944:WCS720946 WMN720944:WMO720946 WWJ720944:WWK720946 P786480:Q786482 JX786480:JY786482 TT786480:TU786482 ADP786480:ADQ786482 ANL786480:ANM786482 AXH786480:AXI786482 BHD786480:BHE786482 BQZ786480:BRA786482 CAV786480:CAW786482 CKR786480:CKS786482 CUN786480:CUO786482 DEJ786480:DEK786482 DOF786480:DOG786482 DYB786480:DYC786482 EHX786480:EHY786482 ERT786480:ERU786482 FBP786480:FBQ786482 FLL786480:FLM786482 FVH786480:FVI786482 GFD786480:GFE786482 GOZ786480:GPA786482 GYV786480:GYW786482 HIR786480:HIS786482 HSN786480:HSO786482 ICJ786480:ICK786482 IMF786480:IMG786482 IWB786480:IWC786482 JFX786480:JFY786482 JPT786480:JPU786482 JZP786480:JZQ786482 KJL786480:KJM786482 KTH786480:KTI786482 LDD786480:LDE786482 LMZ786480:LNA786482 LWV786480:LWW786482 MGR786480:MGS786482 MQN786480:MQO786482 NAJ786480:NAK786482 NKF786480:NKG786482 NUB786480:NUC786482 ODX786480:ODY786482 ONT786480:ONU786482 OXP786480:OXQ786482 PHL786480:PHM786482 PRH786480:PRI786482 QBD786480:QBE786482 QKZ786480:QLA786482 QUV786480:QUW786482 RER786480:RES786482 RON786480:ROO786482 RYJ786480:RYK786482 SIF786480:SIG786482 SSB786480:SSC786482 TBX786480:TBY786482 TLT786480:TLU786482 TVP786480:TVQ786482 UFL786480:UFM786482 UPH786480:UPI786482 UZD786480:UZE786482 VIZ786480:VJA786482 VSV786480:VSW786482 WCR786480:WCS786482 WMN786480:WMO786482 WWJ786480:WWK786482 P852016:Q852018 JX852016:JY852018 TT852016:TU852018 ADP852016:ADQ852018 ANL852016:ANM852018 AXH852016:AXI852018 BHD852016:BHE852018 BQZ852016:BRA852018 CAV852016:CAW852018 CKR852016:CKS852018 CUN852016:CUO852018 DEJ852016:DEK852018 DOF852016:DOG852018 DYB852016:DYC852018 EHX852016:EHY852018 ERT852016:ERU852018 FBP852016:FBQ852018 FLL852016:FLM852018 FVH852016:FVI852018 GFD852016:GFE852018 GOZ852016:GPA852018 GYV852016:GYW852018 HIR852016:HIS852018 HSN852016:HSO852018 ICJ852016:ICK852018 IMF852016:IMG852018 IWB852016:IWC852018 JFX852016:JFY852018 JPT852016:JPU852018 JZP852016:JZQ852018 KJL852016:KJM852018 KTH852016:KTI852018 LDD852016:LDE852018 LMZ852016:LNA852018 LWV852016:LWW852018 MGR852016:MGS852018 MQN852016:MQO852018 NAJ852016:NAK852018 NKF852016:NKG852018 NUB852016:NUC852018 ODX852016:ODY852018 ONT852016:ONU852018 OXP852016:OXQ852018 PHL852016:PHM852018 PRH852016:PRI852018 QBD852016:QBE852018 QKZ852016:QLA852018 QUV852016:QUW852018 RER852016:RES852018 RON852016:ROO852018 RYJ852016:RYK852018 SIF852016:SIG852018 SSB852016:SSC852018 TBX852016:TBY852018 TLT852016:TLU852018 TVP852016:TVQ852018 UFL852016:UFM852018 UPH852016:UPI852018 UZD852016:UZE852018 VIZ852016:VJA852018 VSV852016:VSW852018 WCR852016:WCS852018 WMN852016:WMO852018 WWJ852016:WWK852018 P917552:Q917554 JX917552:JY917554 TT917552:TU917554 ADP917552:ADQ917554 ANL917552:ANM917554 AXH917552:AXI917554 BHD917552:BHE917554 BQZ917552:BRA917554 CAV917552:CAW917554 CKR917552:CKS917554 CUN917552:CUO917554 DEJ917552:DEK917554 DOF917552:DOG917554 DYB917552:DYC917554 EHX917552:EHY917554 ERT917552:ERU917554 FBP917552:FBQ917554 FLL917552:FLM917554 FVH917552:FVI917554 GFD917552:GFE917554 GOZ917552:GPA917554 GYV917552:GYW917554 HIR917552:HIS917554 HSN917552:HSO917554 ICJ917552:ICK917554 IMF917552:IMG917554 IWB917552:IWC917554 JFX917552:JFY917554 JPT917552:JPU917554 JZP917552:JZQ917554 KJL917552:KJM917554 KTH917552:KTI917554 LDD917552:LDE917554 LMZ917552:LNA917554 LWV917552:LWW917554 MGR917552:MGS917554 MQN917552:MQO917554 NAJ917552:NAK917554 NKF917552:NKG917554 NUB917552:NUC917554 ODX917552:ODY917554 ONT917552:ONU917554 OXP917552:OXQ917554 PHL917552:PHM917554 PRH917552:PRI917554 QBD917552:QBE917554 QKZ917552:QLA917554 QUV917552:QUW917554 RER917552:RES917554 RON917552:ROO917554 RYJ917552:RYK917554 SIF917552:SIG917554 SSB917552:SSC917554 TBX917552:TBY917554 TLT917552:TLU917554 TVP917552:TVQ917554 UFL917552:UFM917554 UPH917552:UPI917554 UZD917552:UZE917554 VIZ917552:VJA917554 VSV917552:VSW917554 WCR917552:WCS917554 WMN917552:WMO917554 WWJ917552:WWK917554 JX47:JY47 TT47:TU47 ADP47:ADQ47 ANL47:ANM47 AXH47:AXI47 BHD47:BHE47 BQZ47:BRA47 CAV47:CAW47 CKR47:CKS47 CUN47:CUO47 DEJ47:DEK47 DOF47:DOG47 DYB47:DYC47 EHX47:EHY47 ERT47:ERU47 FBP47:FBQ47 FLL47:FLM47 FVH47:FVI47 GFD47:GFE47 GOZ47:GPA47 GYV47:GYW47 HIR47:HIS47 HSN47:HSO47 ICJ47:ICK47 IMF47:IMG47 IWB47:IWC47 JFX47:JFY47 JPT47:JPU47 JZP47:JZQ47 KJL47:KJM47 KTH47:KTI47 LDD47:LDE47 LMZ47:LNA47 LWV47:LWW47 MGR47:MGS47 MQN47:MQO47 NAJ47:NAK47 NKF47:NKG47 NUB47:NUC47 ODX47:ODY47 ONT47:ONU47 OXP47:OXQ47 PHL47:PHM47 PRH47:PRI47 QBD47:QBE47 QKZ47:QLA47 QUV47:QUW47 RER47:RES47 RON47:ROO47 RYJ47:RYK47 SIF47:SIG47 SSB47:SSC47 TBX47:TBY47 TLT47:TLU47 TVP47:TVQ47 UFL47:UFM47 UPH47:UPI47 UZD47:UZE47 VIZ47:VJA47 VSV47:VSW47 WCR47:WCS47 WMN47:WMO47 WWJ47:WWK47 AH983088:AI983090 AH65584:AI65586 AH131120:AI131122 AH196656:AI196658 AH262192:AI262194 AH327728:AI327730 AH393264:AI393266 AH458800:AI458802 AH524336:AI524338 AH589872:AI589874 AH655408:AI655410 AH720944:AI720946 AH786480:AI786482 AH852016:AI852018 AH917552:AI917554" xr:uid="{00000000-0002-0000-0200-000000000000}">
      <formula1>"羽釜,飯ごう"</formula1>
    </dataValidation>
    <dataValidation type="list" allowBlank="1" showInputMessage="1" showErrorMessage="1" sqref="WWB983088:WWC983090 H983088:I983090 JP983088:JQ983090 TL983088:TM983090 ADH983088:ADI983090 AND983088:ANE983090 AWZ983088:AXA983090 BGV983088:BGW983090 BQR983088:BQS983090 CAN983088:CAO983090 CKJ983088:CKK983090 CUF983088:CUG983090 DEB983088:DEC983090 DNX983088:DNY983090 DXT983088:DXU983090 EHP983088:EHQ983090 ERL983088:ERM983090 FBH983088:FBI983090 FLD983088:FLE983090 FUZ983088:FVA983090 GEV983088:GEW983090 GOR983088:GOS983090 GYN983088:GYO983090 HIJ983088:HIK983090 HSF983088:HSG983090 ICB983088:ICC983090 ILX983088:ILY983090 IVT983088:IVU983090 JFP983088:JFQ983090 JPL983088:JPM983090 JZH983088:JZI983090 KJD983088:KJE983090 KSZ983088:KTA983090 LCV983088:LCW983090 LMR983088:LMS983090 LWN983088:LWO983090 MGJ983088:MGK983090 MQF983088:MQG983090 NAB983088:NAC983090 NJX983088:NJY983090 NTT983088:NTU983090 ODP983088:ODQ983090 ONL983088:ONM983090 OXH983088:OXI983090 PHD983088:PHE983090 PQZ983088:PRA983090 QAV983088:QAW983090 QKR983088:QKS983090 QUN983088:QUO983090 REJ983088:REK983090 ROF983088:ROG983090 RYB983088:RYC983090 SHX983088:SHY983090 SRT983088:SRU983090 TBP983088:TBQ983090 TLL983088:TLM983090 TVH983088:TVI983090 UFD983088:UFE983090 UOZ983088:UPA983090 UYV983088:UYW983090 VIR983088:VIS983090 VSN983088:VSO983090 WCJ983088:WCK983090 WMF983088:WMG983090 H65584:I65586 JP65584:JQ65586 TL65584:TM65586 ADH65584:ADI65586 AND65584:ANE65586 AWZ65584:AXA65586 BGV65584:BGW65586 BQR65584:BQS65586 CAN65584:CAO65586 CKJ65584:CKK65586 CUF65584:CUG65586 DEB65584:DEC65586 DNX65584:DNY65586 DXT65584:DXU65586 EHP65584:EHQ65586 ERL65584:ERM65586 FBH65584:FBI65586 FLD65584:FLE65586 FUZ65584:FVA65586 GEV65584:GEW65586 GOR65584:GOS65586 GYN65584:GYO65586 HIJ65584:HIK65586 HSF65584:HSG65586 ICB65584:ICC65586 ILX65584:ILY65586 IVT65584:IVU65586 JFP65584:JFQ65586 JPL65584:JPM65586 JZH65584:JZI65586 KJD65584:KJE65586 KSZ65584:KTA65586 LCV65584:LCW65586 LMR65584:LMS65586 LWN65584:LWO65586 MGJ65584:MGK65586 MQF65584:MQG65586 NAB65584:NAC65586 NJX65584:NJY65586 NTT65584:NTU65586 ODP65584:ODQ65586 ONL65584:ONM65586 OXH65584:OXI65586 PHD65584:PHE65586 PQZ65584:PRA65586 QAV65584:QAW65586 QKR65584:QKS65586 QUN65584:QUO65586 REJ65584:REK65586 ROF65584:ROG65586 RYB65584:RYC65586 SHX65584:SHY65586 SRT65584:SRU65586 TBP65584:TBQ65586 TLL65584:TLM65586 TVH65584:TVI65586 UFD65584:UFE65586 UOZ65584:UPA65586 UYV65584:UYW65586 VIR65584:VIS65586 VSN65584:VSO65586 WCJ65584:WCK65586 WMF65584:WMG65586 WWB65584:WWC65586 H131120:I131122 JP131120:JQ131122 TL131120:TM131122 ADH131120:ADI131122 AND131120:ANE131122 AWZ131120:AXA131122 BGV131120:BGW131122 BQR131120:BQS131122 CAN131120:CAO131122 CKJ131120:CKK131122 CUF131120:CUG131122 DEB131120:DEC131122 DNX131120:DNY131122 DXT131120:DXU131122 EHP131120:EHQ131122 ERL131120:ERM131122 FBH131120:FBI131122 FLD131120:FLE131122 FUZ131120:FVA131122 GEV131120:GEW131122 GOR131120:GOS131122 GYN131120:GYO131122 HIJ131120:HIK131122 HSF131120:HSG131122 ICB131120:ICC131122 ILX131120:ILY131122 IVT131120:IVU131122 JFP131120:JFQ131122 JPL131120:JPM131122 JZH131120:JZI131122 KJD131120:KJE131122 KSZ131120:KTA131122 LCV131120:LCW131122 LMR131120:LMS131122 LWN131120:LWO131122 MGJ131120:MGK131122 MQF131120:MQG131122 NAB131120:NAC131122 NJX131120:NJY131122 NTT131120:NTU131122 ODP131120:ODQ131122 ONL131120:ONM131122 OXH131120:OXI131122 PHD131120:PHE131122 PQZ131120:PRA131122 QAV131120:QAW131122 QKR131120:QKS131122 QUN131120:QUO131122 REJ131120:REK131122 ROF131120:ROG131122 RYB131120:RYC131122 SHX131120:SHY131122 SRT131120:SRU131122 TBP131120:TBQ131122 TLL131120:TLM131122 TVH131120:TVI131122 UFD131120:UFE131122 UOZ131120:UPA131122 UYV131120:UYW131122 VIR131120:VIS131122 VSN131120:VSO131122 WCJ131120:WCK131122 WMF131120:WMG131122 WWB131120:WWC131122 H196656:I196658 JP196656:JQ196658 TL196656:TM196658 ADH196656:ADI196658 AND196656:ANE196658 AWZ196656:AXA196658 BGV196656:BGW196658 BQR196656:BQS196658 CAN196656:CAO196658 CKJ196656:CKK196658 CUF196656:CUG196658 DEB196656:DEC196658 DNX196656:DNY196658 DXT196656:DXU196658 EHP196656:EHQ196658 ERL196656:ERM196658 FBH196656:FBI196658 FLD196656:FLE196658 FUZ196656:FVA196658 GEV196656:GEW196658 GOR196656:GOS196658 GYN196656:GYO196658 HIJ196656:HIK196658 HSF196656:HSG196658 ICB196656:ICC196658 ILX196656:ILY196658 IVT196656:IVU196658 JFP196656:JFQ196658 JPL196656:JPM196658 JZH196656:JZI196658 KJD196656:KJE196658 KSZ196656:KTA196658 LCV196656:LCW196658 LMR196656:LMS196658 LWN196656:LWO196658 MGJ196656:MGK196658 MQF196656:MQG196658 NAB196656:NAC196658 NJX196656:NJY196658 NTT196656:NTU196658 ODP196656:ODQ196658 ONL196656:ONM196658 OXH196656:OXI196658 PHD196656:PHE196658 PQZ196656:PRA196658 QAV196656:QAW196658 QKR196656:QKS196658 QUN196656:QUO196658 REJ196656:REK196658 ROF196656:ROG196658 RYB196656:RYC196658 SHX196656:SHY196658 SRT196656:SRU196658 TBP196656:TBQ196658 TLL196656:TLM196658 TVH196656:TVI196658 UFD196656:UFE196658 UOZ196656:UPA196658 UYV196656:UYW196658 VIR196656:VIS196658 VSN196656:VSO196658 WCJ196656:WCK196658 WMF196656:WMG196658 WWB196656:WWC196658 H262192:I262194 JP262192:JQ262194 TL262192:TM262194 ADH262192:ADI262194 AND262192:ANE262194 AWZ262192:AXA262194 BGV262192:BGW262194 BQR262192:BQS262194 CAN262192:CAO262194 CKJ262192:CKK262194 CUF262192:CUG262194 DEB262192:DEC262194 DNX262192:DNY262194 DXT262192:DXU262194 EHP262192:EHQ262194 ERL262192:ERM262194 FBH262192:FBI262194 FLD262192:FLE262194 FUZ262192:FVA262194 GEV262192:GEW262194 GOR262192:GOS262194 GYN262192:GYO262194 HIJ262192:HIK262194 HSF262192:HSG262194 ICB262192:ICC262194 ILX262192:ILY262194 IVT262192:IVU262194 JFP262192:JFQ262194 JPL262192:JPM262194 JZH262192:JZI262194 KJD262192:KJE262194 KSZ262192:KTA262194 LCV262192:LCW262194 LMR262192:LMS262194 LWN262192:LWO262194 MGJ262192:MGK262194 MQF262192:MQG262194 NAB262192:NAC262194 NJX262192:NJY262194 NTT262192:NTU262194 ODP262192:ODQ262194 ONL262192:ONM262194 OXH262192:OXI262194 PHD262192:PHE262194 PQZ262192:PRA262194 QAV262192:QAW262194 QKR262192:QKS262194 QUN262192:QUO262194 REJ262192:REK262194 ROF262192:ROG262194 RYB262192:RYC262194 SHX262192:SHY262194 SRT262192:SRU262194 TBP262192:TBQ262194 TLL262192:TLM262194 TVH262192:TVI262194 UFD262192:UFE262194 UOZ262192:UPA262194 UYV262192:UYW262194 VIR262192:VIS262194 VSN262192:VSO262194 WCJ262192:WCK262194 WMF262192:WMG262194 WWB262192:WWC262194 H327728:I327730 JP327728:JQ327730 TL327728:TM327730 ADH327728:ADI327730 AND327728:ANE327730 AWZ327728:AXA327730 BGV327728:BGW327730 BQR327728:BQS327730 CAN327728:CAO327730 CKJ327728:CKK327730 CUF327728:CUG327730 DEB327728:DEC327730 DNX327728:DNY327730 DXT327728:DXU327730 EHP327728:EHQ327730 ERL327728:ERM327730 FBH327728:FBI327730 FLD327728:FLE327730 FUZ327728:FVA327730 GEV327728:GEW327730 GOR327728:GOS327730 GYN327728:GYO327730 HIJ327728:HIK327730 HSF327728:HSG327730 ICB327728:ICC327730 ILX327728:ILY327730 IVT327728:IVU327730 JFP327728:JFQ327730 JPL327728:JPM327730 JZH327728:JZI327730 KJD327728:KJE327730 KSZ327728:KTA327730 LCV327728:LCW327730 LMR327728:LMS327730 LWN327728:LWO327730 MGJ327728:MGK327730 MQF327728:MQG327730 NAB327728:NAC327730 NJX327728:NJY327730 NTT327728:NTU327730 ODP327728:ODQ327730 ONL327728:ONM327730 OXH327728:OXI327730 PHD327728:PHE327730 PQZ327728:PRA327730 QAV327728:QAW327730 QKR327728:QKS327730 QUN327728:QUO327730 REJ327728:REK327730 ROF327728:ROG327730 RYB327728:RYC327730 SHX327728:SHY327730 SRT327728:SRU327730 TBP327728:TBQ327730 TLL327728:TLM327730 TVH327728:TVI327730 UFD327728:UFE327730 UOZ327728:UPA327730 UYV327728:UYW327730 VIR327728:VIS327730 VSN327728:VSO327730 WCJ327728:WCK327730 WMF327728:WMG327730 WWB327728:WWC327730 H393264:I393266 JP393264:JQ393266 TL393264:TM393266 ADH393264:ADI393266 AND393264:ANE393266 AWZ393264:AXA393266 BGV393264:BGW393266 BQR393264:BQS393266 CAN393264:CAO393266 CKJ393264:CKK393266 CUF393264:CUG393266 DEB393264:DEC393266 DNX393264:DNY393266 DXT393264:DXU393266 EHP393264:EHQ393266 ERL393264:ERM393266 FBH393264:FBI393266 FLD393264:FLE393266 FUZ393264:FVA393266 GEV393264:GEW393266 GOR393264:GOS393266 GYN393264:GYO393266 HIJ393264:HIK393266 HSF393264:HSG393266 ICB393264:ICC393266 ILX393264:ILY393266 IVT393264:IVU393266 JFP393264:JFQ393266 JPL393264:JPM393266 JZH393264:JZI393266 KJD393264:KJE393266 KSZ393264:KTA393266 LCV393264:LCW393266 LMR393264:LMS393266 LWN393264:LWO393266 MGJ393264:MGK393266 MQF393264:MQG393266 NAB393264:NAC393266 NJX393264:NJY393266 NTT393264:NTU393266 ODP393264:ODQ393266 ONL393264:ONM393266 OXH393264:OXI393266 PHD393264:PHE393266 PQZ393264:PRA393266 QAV393264:QAW393266 QKR393264:QKS393266 QUN393264:QUO393266 REJ393264:REK393266 ROF393264:ROG393266 RYB393264:RYC393266 SHX393264:SHY393266 SRT393264:SRU393266 TBP393264:TBQ393266 TLL393264:TLM393266 TVH393264:TVI393266 UFD393264:UFE393266 UOZ393264:UPA393266 UYV393264:UYW393266 VIR393264:VIS393266 VSN393264:VSO393266 WCJ393264:WCK393266 WMF393264:WMG393266 WWB393264:WWC393266 H458800:I458802 JP458800:JQ458802 TL458800:TM458802 ADH458800:ADI458802 AND458800:ANE458802 AWZ458800:AXA458802 BGV458800:BGW458802 BQR458800:BQS458802 CAN458800:CAO458802 CKJ458800:CKK458802 CUF458800:CUG458802 DEB458800:DEC458802 DNX458800:DNY458802 DXT458800:DXU458802 EHP458800:EHQ458802 ERL458800:ERM458802 FBH458800:FBI458802 FLD458800:FLE458802 FUZ458800:FVA458802 GEV458800:GEW458802 GOR458800:GOS458802 GYN458800:GYO458802 HIJ458800:HIK458802 HSF458800:HSG458802 ICB458800:ICC458802 ILX458800:ILY458802 IVT458800:IVU458802 JFP458800:JFQ458802 JPL458800:JPM458802 JZH458800:JZI458802 KJD458800:KJE458802 KSZ458800:KTA458802 LCV458800:LCW458802 LMR458800:LMS458802 LWN458800:LWO458802 MGJ458800:MGK458802 MQF458800:MQG458802 NAB458800:NAC458802 NJX458800:NJY458802 NTT458800:NTU458802 ODP458800:ODQ458802 ONL458800:ONM458802 OXH458800:OXI458802 PHD458800:PHE458802 PQZ458800:PRA458802 QAV458800:QAW458802 QKR458800:QKS458802 QUN458800:QUO458802 REJ458800:REK458802 ROF458800:ROG458802 RYB458800:RYC458802 SHX458800:SHY458802 SRT458800:SRU458802 TBP458800:TBQ458802 TLL458800:TLM458802 TVH458800:TVI458802 UFD458800:UFE458802 UOZ458800:UPA458802 UYV458800:UYW458802 VIR458800:VIS458802 VSN458800:VSO458802 WCJ458800:WCK458802 WMF458800:WMG458802 WWB458800:WWC458802 H524336:I524338 JP524336:JQ524338 TL524336:TM524338 ADH524336:ADI524338 AND524336:ANE524338 AWZ524336:AXA524338 BGV524336:BGW524338 BQR524336:BQS524338 CAN524336:CAO524338 CKJ524336:CKK524338 CUF524336:CUG524338 DEB524336:DEC524338 DNX524336:DNY524338 DXT524336:DXU524338 EHP524336:EHQ524338 ERL524336:ERM524338 FBH524336:FBI524338 FLD524336:FLE524338 FUZ524336:FVA524338 GEV524336:GEW524338 GOR524336:GOS524338 GYN524336:GYO524338 HIJ524336:HIK524338 HSF524336:HSG524338 ICB524336:ICC524338 ILX524336:ILY524338 IVT524336:IVU524338 JFP524336:JFQ524338 JPL524336:JPM524338 JZH524336:JZI524338 KJD524336:KJE524338 KSZ524336:KTA524338 LCV524336:LCW524338 LMR524336:LMS524338 LWN524336:LWO524338 MGJ524336:MGK524338 MQF524336:MQG524338 NAB524336:NAC524338 NJX524336:NJY524338 NTT524336:NTU524338 ODP524336:ODQ524338 ONL524336:ONM524338 OXH524336:OXI524338 PHD524336:PHE524338 PQZ524336:PRA524338 QAV524336:QAW524338 QKR524336:QKS524338 QUN524336:QUO524338 REJ524336:REK524338 ROF524336:ROG524338 RYB524336:RYC524338 SHX524336:SHY524338 SRT524336:SRU524338 TBP524336:TBQ524338 TLL524336:TLM524338 TVH524336:TVI524338 UFD524336:UFE524338 UOZ524336:UPA524338 UYV524336:UYW524338 VIR524336:VIS524338 VSN524336:VSO524338 WCJ524336:WCK524338 WMF524336:WMG524338 WWB524336:WWC524338 H589872:I589874 JP589872:JQ589874 TL589872:TM589874 ADH589872:ADI589874 AND589872:ANE589874 AWZ589872:AXA589874 BGV589872:BGW589874 BQR589872:BQS589874 CAN589872:CAO589874 CKJ589872:CKK589874 CUF589872:CUG589874 DEB589872:DEC589874 DNX589872:DNY589874 DXT589872:DXU589874 EHP589872:EHQ589874 ERL589872:ERM589874 FBH589872:FBI589874 FLD589872:FLE589874 FUZ589872:FVA589874 GEV589872:GEW589874 GOR589872:GOS589874 GYN589872:GYO589874 HIJ589872:HIK589874 HSF589872:HSG589874 ICB589872:ICC589874 ILX589872:ILY589874 IVT589872:IVU589874 JFP589872:JFQ589874 JPL589872:JPM589874 JZH589872:JZI589874 KJD589872:KJE589874 KSZ589872:KTA589874 LCV589872:LCW589874 LMR589872:LMS589874 LWN589872:LWO589874 MGJ589872:MGK589874 MQF589872:MQG589874 NAB589872:NAC589874 NJX589872:NJY589874 NTT589872:NTU589874 ODP589872:ODQ589874 ONL589872:ONM589874 OXH589872:OXI589874 PHD589872:PHE589874 PQZ589872:PRA589874 QAV589872:QAW589874 QKR589872:QKS589874 QUN589872:QUO589874 REJ589872:REK589874 ROF589872:ROG589874 RYB589872:RYC589874 SHX589872:SHY589874 SRT589872:SRU589874 TBP589872:TBQ589874 TLL589872:TLM589874 TVH589872:TVI589874 UFD589872:UFE589874 UOZ589872:UPA589874 UYV589872:UYW589874 VIR589872:VIS589874 VSN589872:VSO589874 WCJ589872:WCK589874 WMF589872:WMG589874 WWB589872:WWC589874 H655408:I655410 JP655408:JQ655410 TL655408:TM655410 ADH655408:ADI655410 AND655408:ANE655410 AWZ655408:AXA655410 BGV655408:BGW655410 BQR655408:BQS655410 CAN655408:CAO655410 CKJ655408:CKK655410 CUF655408:CUG655410 DEB655408:DEC655410 DNX655408:DNY655410 DXT655408:DXU655410 EHP655408:EHQ655410 ERL655408:ERM655410 FBH655408:FBI655410 FLD655408:FLE655410 FUZ655408:FVA655410 GEV655408:GEW655410 GOR655408:GOS655410 GYN655408:GYO655410 HIJ655408:HIK655410 HSF655408:HSG655410 ICB655408:ICC655410 ILX655408:ILY655410 IVT655408:IVU655410 JFP655408:JFQ655410 JPL655408:JPM655410 JZH655408:JZI655410 KJD655408:KJE655410 KSZ655408:KTA655410 LCV655408:LCW655410 LMR655408:LMS655410 LWN655408:LWO655410 MGJ655408:MGK655410 MQF655408:MQG655410 NAB655408:NAC655410 NJX655408:NJY655410 NTT655408:NTU655410 ODP655408:ODQ655410 ONL655408:ONM655410 OXH655408:OXI655410 PHD655408:PHE655410 PQZ655408:PRA655410 QAV655408:QAW655410 QKR655408:QKS655410 QUN655408:QUO655410 REJ655408:REK655410 ROF655408:ROG655410 RYB655408:RYC655410 SHX655408:SHY655410 SRT655408:SRU655410 TBP655408:TBQ655410 TLL655408:TLM655410 TVH655408:TVI655410 UFD655408:UFE655410 UOZ655408:UPA655410 UYV655408:UYW655410 VIR655408:VIS655410 VSN655408:VSO655410 WCJ655408:WCK655410 WMF655408:WMG655410 WWB655408:WWC655410 H720944:I720946 JP720944:JQ720946 TL720944:TM720946 ADH720944:ADI720946 AND720944:ANE720946 AWZ720944:AXA720946 BGV720944:BGW720946 BQR720944:BQS720946 CAN720944:CAO720946 CKJ720944:CKK720946 CUF720944:CUG720946 DEB720944:DEC720946 DNX720944:DNY720946 DXT720944:DXU720946 EHP720944:EHQ720946 ERL720944:ERM720946 FBH720944:FBI720946 FLD720944:FLE720946 FUZ720944:FVA720946 GEV720944:GEW720946 GOR720944:GOS720946 GYN720944:GYO720946 HIJ720944:HIK720946 HSF720944:HSG720946 ICB720944:ICC720946 ILX720944:ILY720946 IVT720944:IVU720946 JFP720944:JFQ720946 JPL720944:JPM720946 JZH720944:JZI720946 KJD720944:KJE720946 KSZ720944:KTA720946 LCV720944:LCW720946 LMR720944:LMS720946 LWN720944:LWO720946 MGJ720944:MGK720946 MQF720944:MQG720946 NAB720944:NAC720946 NJX720944:NJY720946 NTT720944:NTU720946 ODP720944:ODQ720946 ONL720944:ONM720946 OXH720944:OXI720946 PHD720944:PHE720946 PQZ720944:PRA720946 QAV720944:QAW720946 QKR720944:QKS720946 QUN720944:QUO720946 REJ720944:REK720946 ROF720944:ROG720946 RYB720944:RYC720946 SHX720944:SHY720946 SRT720944:SRU720946 TBP720944:TBQ720946 TLL720944:TLM720946 TVH720944:TVI720946 UFD720944:UFE720946 UOZ720944:UPA720946 UYV720944:UYW720946 VIR720944:VIS720946 VSN720944:VSO720946 WCJ720944:WCK720946 WMF720944:WMG720946 WWB720944:WWC720946 H786480:I786482 JP786480:JQ786482 TL786480:TM786482 ADH786480:ADI786482 AND786480:ANE786482 AWZ786480:AXA786482 BGV786480:BGW786482 BQR786480:BQS786482 CAN786480:CAO786482 CKJ786480:CKK786482 CUF786480:CUG786482 DEB786480:DEC786482 DNX786480:DNY786482 DXT786480:DXU786482 EHP786480:EHQ786482 ERL786480:ERM786482 FBH786480:FBI786482 FLD786480:FLE786482 FUZ786480:FVA786482 GEV786480:GEW786482 GOR786480:GOS786482 GYN786480:GYO786482 HIJ786480:HIK786482 HSF786480:HSG786482 ICB786480:ICC786482 ILX786480:ILY786482 IVT786480:IVU786482 JFP786480:JFQ786482 JPL786480:JPM786482 JZH786480:JZI786482 KJD786480:KJE786482 KSZ786480:KTA786482 LCV786480:LCW786482 LMR786480:LMS786482 LWN786480:LWO786482 MGJ786480:MGK786482 MQF786480:MQG786482 NAB786480:NAC786482 NJX786480:NJY786482 NTT786480:NTU786482 ODP786480:ODQ786482 ONL786480:ONM786482 OXH786480:OXI786482 PHD786480:PHE786482 PQZ786480:PRA786482 QAV786480:QAW786482 QKR786480:QKS786482 QUN786480:QUO786482 REJ786480:REK786482 ROF786480:ROG786482 RYB786480:RYC786482 SHX786480:SHY786482 SRT786480:SRU786482 TBP786480:TBQ786482 TLL786480:TLM786482 TVH786480:TVI786482 UFD786480:UFE786482 UOZ786480:UPA786482 UYV786480:UYW786482 VIR786480:VIS786482 VSN786480:VSO786482 WCJ786480:WCK786482 WMF786480:WMG786482 WWB786480:WWC786482 H852016:I852018 JP852016:JQ852018 TL852016:TM852018 ADH852016:ADI852018 AND852016:ANE852018 AWZ852016:AXA852018 BGV852016:BGW852018 BQR852016:BQS852018 CAN852016:CAO852018 CKJ852016:CKK852018 CUF852016:CUG852018 DEB852016:DEC852018 DNX852016:DNY852018 DXT852016:DXU852018 EHP852016:EHQ852018 ERL852016:ERM852018 FBH852016:FBI852018 FLD852016:FLE852018 FUZ852016:FVA852018 GEV852016:GEW852018 GOR852016:GOS852018 GYN852016:GYO852018 HIJ852016:HIK852018 HSF852016:HSG852018 ICB852016:ICC852018 ILX852016:ILY852018 IVT852016:IVU852018 JFP852016:JFQ852018 JPL852016:JPM852018 JZH852016:JZI852018 KJD852016:KJE852018 KSZ852016:KTA852018 LCV852016:LCW852018 LMR852016:LMS852018 LWN852016:LWO852018 MGJ852016:MGK852018 MQF852016:MQG852018 NAB852016:NAC852018 NJX852016:NJY852018 NTT852016:NTU852018 ODP852016:ODQ852018 ONL852016:ONM852018 OXH852016:OXI852018 PHD852016:PHE852018 PQZ852016:PRA852018 QAV852016:QAW852018 QKR852016:QKS852018 QUN852016:QUO852018 REJ852016:REK852018 ROF852016:ROG852018 RYB852016:RYC852018 SHX852016:SHY852018 SRT852016:SRU852018 TBP852016:TBQ852018 TLL852016:TLM852018 TVH852016:TVI852018 UFD852016:UFE852018 UOZ852016:UPA852018 UYV852016:UYW852018 VIR852016:VIS852018 VSN852016:VSO852018 WCJ852016:WCK852018 WMF852016:WMG852018 WWB852016:WWC852018 H917552:I917554 JP917552:JQ917554 TL917552:TM917554 ADH917552:ADI917554 AND917552:ANE917554 AWZ917552:AXA917554 BGV917552:BGW917554 BQR917552:BQS917554 CAN917552:CAO917554 CKJ917552:CKK917554 CUF917552:CUG917554 DEB917552:DEC917554 DNX917552:DNY917554 DXT917552:DXU917554 EHP917552:EHQ917554 ERL917552:ERM917554 FBH917552:FBI917554 FLD917552:FLE917554 FUZ917552:FVA917554 GEV917552:GEW917554 GOR917552:GOS917554 GYN917552:GYO917554 HIJ917552:HIK917554 HSF917552:HSG917554 ICB917552:ICC917554 ILX917552:ILY917554 IVT917552:IVU917554 JFP917552:JFQ917554 JPL917552:JPM917554 JZH917552:JZI917554 KJD917552:KJE917554 KSZ917552:KTA917554 LCV917552:LCW917554 LMR917552:LMS917554 LWN917552:LWO917554 MGJ917552:MGK917554 MQF917552:MQG917554 NAB917552:NAC917554 NJX917552:NJY917554 NTT917552:NTU917554 ODP917552:ODQ917554 ONL917552:ONM917554 OXH917552:OXI917554 PHD917552:PHE917554 PQZ917552:PRA917554 QAV917552:QAW917554 QKR917552:QKS917554 QUN917552:QUO917554 REJ917552:REK917554 ROF917552:ROG917554 RYB917552:RYC917554 SHX917552:SHY917554 SRT917552:SRU917554 TBP917552:TBQ917554 TLL917552:TLM917554 TVH917552:TVI917554 UFD917552:UFE917554 UOZ917552:UPA917554 UYV917552:UYW917554 VIR917552:VIS917554 VSN917552:VSO917554 WCJ917552:WCK917554 WMF917552:WMG917554 WWB917552:WWC917554 JP47:JQ47 TL47:TM47 ADH47:ADI47 AND47:ANE47 AWZ47:AXA47 BGV47:BGW47 BQR47:BQS47 CAN47:CAO47 CKJ47:CKK47 CUF47:CUG47 DEB47:DEC47 DNX47:DNY47 DXT47:DXU47 EHP47:EHQ47 ERL47:ERM47 FBH47:FBI47 FLD47:FLE47 FUZ47:FVA47 GEV47:GEW47 GOR47:GOS47 GYN47:GYO47 HIJ47:HIK47 HSF47:HSG47 ICB47:ICC47 ILX47:ILY47 IVT47:IVU47 JFP47:JFQ47 JPL47:JPM47 JZH47:JZI47 KJD47:KJE47 KSZ47:KTA47 LCV47:LCW47 LMR47:LMS47 LWN47:LWO47 MGJ47:MGK47 MQF47:MQG47 NAB47:NAC47 NJX47:NJY47 NTT47:NTU47 ODP47:ODQ47 ONL47:ONM47 OXH47:OXI47 PHD47:PHE47 PQZ47:PRA47 QAV47:QAW47 QKR47:QKS47 QUN47:QUO47 REJ47:REK47 ROF47:ROG47 RYB47:RYC47 SHX47:SHY47 SRT47:SRU47 TBP47:TBQ47 TLL47:TLM47 TVH47:TVI47 UFD47:UFE47 UOZ47:UPA47 UYV47:UYW47 VIR47:VIS47 VSN47:VSO47 WCJ47:WCK47 WMF47:WMG47 WWB47:WWC47 Z983088:AA983090 Z65584:AA65586 Z131120:AA131122 Z196656:AA196658 Z262192:AA262194 Z327728:AA327730 Z393264:AA393266 Z458800:AA458802 Z524336:AA524338 Z589872:AA589874 Z655408:AA655410 Z720944:AA720946 Z786480:AA786482 Z852016:AA852018 Z917552:AA917554" xr:uid="{00000000-0002-0000-0200-000001000000}">
      <formula1>"カレーライス,焼きそば,焼き肉,焼き魚(朝食),目玉焼き(朝食),野菜炒め(朝食)"</formula1>
    </dataValidation>
    <dataValidation type="list" allowBlank="1" showInputMessage="1" showErrorMessage="1" sqref="UYW983078 I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E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E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E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E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E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E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E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E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E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E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E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E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E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E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E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VIS983078 WWC655398 I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E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E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E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E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E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E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E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E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E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E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E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E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E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E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E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VSO983078 WMG720934 WWC720934 I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I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I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I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I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I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I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I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I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I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I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I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I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I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I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I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WCK983078 WCK786470 WMG786470 WWC786470 I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I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I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I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I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I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I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I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I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I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I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I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I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I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I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I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 WMG983078 VSO852006 WCK852006 WMG852006 WWC852006 I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E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E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E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E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E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E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E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E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E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E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E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E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E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E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E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WWC983078 VIS917542 VSO917542 WCK917542 WMG917542 WWC917542 I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I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I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I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I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I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I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I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I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I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AA655398 W65552 W131088 W196624 W262160 W327696 W393232 W458768 W524304 W589840 W655376 W720912 W786448 W851984 W917520 W983056 AA720934 W65574 W131110 W196646 W262182 W327718 W393254 W458790 W524326 W589862 W655398 W720934 W786470 W852006 W917542 W983078 AA786470 AA65563 AA131099 AA196635 AA262171 AA327707 AA393243 AA458779 AA524315 AA589851 AA655387 AA720923 AA786459 AA851995 AA917531 AA983067 AA852006 AA65552 AA131088 AA196624 AA262160 AA327696 AA393232 AA458768 AA524304 AA589840 AA655376 AA720912 AA786448 AA851984 AA917520 AA983056 AA917542 W65563 W131099 W196635 W262171 W327707 W393243 W458779 W524315 W589851 W655387 W720923 W786459 W851995 W917531 W983067 AA983078 AA65574 AA131110 AA196646 AA262182 AA327718 AA393254 AA458790 AA524326 AA589862" xr:uid="{00000000-0002-0000-0200-000002000000}">
      <formula1>"麦茶"</formula1>
    </dataValidation>
    <dataValidation type="list" allowBlank="1" showInputMessage="1" showErrorMessage="1" sqref="WWB983097:WWB983099 H983097:H983099 JP983097:JP983099 TL983097:TL983099 ADH983097:ADH983099 AND983097:AND983099 AWZ983097:AWZ983099 BGV983097:BGV983099 BQR983097:BQR983099 CAN983097:CAN983099 CKJ983097:CKJ983099 CUF983097:CUF983099 DEB983097:DEB983099 DNX983097:DNX983099 DXT983097:DXT983099 EHP983097:EHP983099 ERL983097:ERL983099 FBH983097:FBH983099 FLD983097:FLD983099 FUZ983097:FUZ983099 GEV983097:GEV983099 GOR983097:GOR983099 GYN983097:GYN983099 HIJ983097:HIJ983099 HSF983097:HSF983099 ICB983097:ICB983099 ILX983097:ILX983099 IVT983097:IVT983099 JFP983097:JFP983099 JPL983097:JPL983099 JZH983097:JZH983099 KJD983097:KJD983099 KSZ983097:KSZ983099 LCV983097:LCV983099 LMR983097:LMR983099 LWN983097:LWN983099 MGJ983097:MGJ983099 MQF983097:MQF983099 NAB983097:NAB983099 NJX983097:NJX983099 NTT983097:NTT983099 ODP983097:ODP983099 ONL983097:ONL983099 OXH983097:OXH983099 PHD983097:PHD983099 PQZ983097:PQZ983099 QAV983097:QAV983099 QKR983097:QKR983099 QUN983097:QUN983099 REJ983097:REJ983099 ROF983097:ROF983099 RYB983097:RYB983099 SHX983097:SHX983099 SRT983097:SRT983099 TBP983097:TBP983099 TLL983097:TLL983099 TVH983097:TVH983099 UFD983097:UFD983099 UOZ983097:UOZ983099 UYV983097:UYV983099 VIR983097:VIR983099 VSN983097:VSN983099 WCJ983097:WCJ983099 WMF983097:WMF983099 H65593:H65595 JP65593:JP65595 TL65593:TL65595 ADH65593:ADH65595 AND65593:AND65595 AWZ65593:AWZ65595 BGV65593:BGV65595 BQR65593:BQR65595 CAN65593:CAN65595 CKJ65593:CKJ65595 CUF65593:CUF65595 DEB65593:DEB65595 DNX65593:DNX65595 DXT65593:DXT65595 EHP65593:EHP65595 ERL65593:ERL65595 FBH65593:FBH65595 FLD65593:FLD65595 FUZ65593:FUZ65595 GEV65593:GEV65595 GOR65593:GOR65595 GYN65593:GYN65595 HIJ65593:HIJ65595 HSF65593:HSF65595 ICB65593:ICB65595 ILX65593:ILX65595 IVT65593:IVT65595 JFP65593:JFP65595 JPL65593:JPL65595 JZH65593:JZH65595 KJD65593:KJD65595 KSZ65593:KSZ65595 LCV65593:LCV65595 LMR65593:LMR65595 LWN65593:LWN65595 MGJ65593:MGJ65595 MQF65593:MQF65595 NAB65593:NAB65595 NJX65593:NJX65595 NTT65593:NTT65595 ODP65593:ODP65595 ONL65593:ONL65595 OXH65593:OXH65595 PHD65593:PHD65595 PQZ65593:PQZ65595 QAV65593:QAV65595 QKR65593:QKR65595 QUN65593:QUN65595 REJ65593:REJ65595 ROF65593:ROF65595 RYB65593:RYB65595 SHX65593:SHX65595 SRT65593:SRT65595 TBP65593:TBP65595 TLL65593:TLL65595 TVH65593:TVH65595 UFD65593:UFD65595 UOZ65593:UOZ65595 UYV65593:UYV65595 VIR65593:VIR65595 VSN65593:VSN65595 WCJ65593:WCJ65595 WMF65593:WMF65595 WWB65593:WWB65595 H131129:H131131 JP131129:JP131131 TL131129:TL131131 ADH131129:ADH131131 AND131129:AND131131 AWZ131129:AWZ131131 BGV131129:BGV131131 BQR131129:BQR131131 CAN131129:CAN131131 CKJ131129:CKJ131131 CUF131129:CUF131131 DEB131129:DEB131131 DNX131129:DNX131131 DXT131129:DXT131131 EHP131129:EHP131131 ERL131129:ERL131131 FBH131129:FBH131131 FLD131129:FLD131131 FUZ131129:FUZ131131 GEV131129:GEV131131 GOR131129:GOR131131 GYN131129:GYN131131 HIJ131129:HIJ131131 HSF131129:HSF131131 ICB131129:ICB131131 ILX131129:ILX131131 IVT131129:IVT131131 JFP131129:JFP131131 JPL131129:JPL131131 JZH131129:JZH131131 KJD131129:KJD131131 KSZ131129:KSZ131131 LCV131129:LCV131131 LMR131129:LMR131131 LWN131129:LWN131131 MGJ131129:MGJ131131 MQF131129:MQF131131 NAB131129:NAB131131 NJX131129:NJX131131 NTT131129:NTT131131 ODP131129:ODP131131 ONL131129:ONL131131 OXH131129:OXH131131 PHD131129:PHD131131 PQZ131129:PQZ131131 QAV131129:QAV131131 QKR131129:QKR131131 QUN131129:QUN131131 REJ131129:REJ131131 ROF131129:ROF131131 RYB131129:RYB131131 SHX131129:SHX131131 SRT131129:SRT131131 TBP131129:TBP131131 TLL131129:TLL131131 TVH131129:TVH131131 UFD131129:UFD131131 UOZ131129:UOZ131131 UYV131129:UYV131131 VIR131129:VIR131131 VSN131129:VSN131131 WCJ131129:WCJ131131 WMF131129:WMF131131 WWB131129:WWB131131 H196665:H196667 JP196665:JP196667 TL196665:TL196667 ADH196665:ADH196667 AND196665:AND196667 AWZ196665:AWZ196667 BGV196665:BGV196667 BQR196665:BQR196667 CAN196665:CAN196667 CKJ196665:CKJ196667 CUF196665:CUF196667 DEB196665:DEB196667 DNX196665:DNX196667 DXT196665:DXT196667 EHP196665:EHP196667 ERL196665:ERL196667 FBH196665:FBH196667 FLD196665:FLD196667 FUZ196665:FUZ196667 GEV196665:GEV196667 GOR196665:GOR196667 GYN196665:GYN196667 HIJ196665:HIJ196667 HSF196665:HSF196667 ICB196665:ICB196667 ILX196665:ILX196667 IVT196665:IVT196667 JFP196665:JFP196667 JPL196665:JPL196667 JZH196665:JZH196667 KJD196665:KJD196667 KSZ196665:KSZ196667 LCV196665:LCV196667 LMR196665:LMR196667 LWN196665:LWN196667 MGJ196665:MGJ196667 MQF196665:MQF196667 NAB196665:NAB196667 NJX196665:NJX196667 NTT196665:NTT196667 ODP196665:ODP196667 ONL196665:ONL196667 OXH196665:OXH196667 PHD196665:PHD196667 PQZ196665:PQZ196667 QAV196665:QAV196667 QKR196665:QKR196667 QUN196665:QUN196667 REJ196665:REJ196667 ROF196665:ROF196667 RYB196665:RYB196667 SHX196665:SHX196667 SRT196665:SRT196667 TBP196665:TBP196667 TLL196665:TLL196667 TVH196665:TVH196667 UFD196665:UFD196667 UOZ196665:UOZ196667 UYV196665:UYV196667 VIR196665:VIR196667 VSN196665:VSN196667 WCJ196665:WCJ196667 WMF196665:WMF196667 WWB196665:WWB196667 H262201:H262203 JP262201:JP262203 TL262201:TL262203 ADH262201:ADH262203 AND262201:AND262203 AWZ262201:AWZ262203 BGV262201:BGV262203 BQR262201:BQR262203 CAN262201:CAN262203 CKJ262201:CKJ262203 CUF262201:CUF262203 DEB262201:DEB262203 DNX262201:DNX262203 DXT262201:DXT262203 EHP262201:EHP262203 ERL262201:ERL262203 FBH262201:FBH262203 FLD262201:FLD262203 FUZ262201:FUZ262203 GEV262201:GEV262203 GOR262201:GOR262203 GYN262201:GYN262203 HIJ262201:HIJ262203 HSF262201:HSF262203 ICB262201:ICB262203 ILX262201:ILX262203 IVT262201:IVT262203 JFP262201:JFP262203 JPL262201:JPL262203 JZH262201:JZH262203 KJD262201:KJD262203 KSZ262201:KSZ262203 LCV262201:LCV262203 LMR262201:LMR262203 LWN262201:LWN262203 MGJ262201:MGJ262203 MQF262201:MQF262203 NAB262201:NAB262203 NJX262201:NJX262203 NTT262201:NTT262203 ODP262201:ODP262203 ONL262201:ONL262203 OXH262201:OXH262203 PHD262201:PHD262203 PQZ262201:PQZ262203 QAV262201:QAV262203 QKR262201:QKR262203 QUN262201:QUN262203 REJ262201:REJ262203 ROF262201:ROF262203 RYB262201:RYB262203 SHX262201:SHX262203 SRT262201:SRT262203 TBP262201:TBP262203 TLL262201:TLL262203 TVH262201:TVH262203 UFD262201:UFD262203 UOZ262201:UOZ262203 UYV262201:UYV262203 VIR262201:VIR262203 VSN262201:VSN262203 WCJ262201:WCJ262203 WMF262201:WMF262203 WWB262201:WWB262203 H327737:H327739 JP327737:JP327739 TL327737:TL327739 ADH327737:ADH327739 AND327737:AND327739 AWZ327737:AWZ327739 BGV327737:BGV327739 BQR327737:BQR327739 CAN327737:CAN327739 CKJ327737:CKJ327739 CUF327737:CUF327739 DEB327737:DEB327739 DNX327737:DNX327739 DXT327737:DXT327739 EHP327737:EHP327739 ERL327737:ERL327739 FBH327737:FBH327739 FLD327737:FLD327739 FUZ327737:FUZ327739 GEV327737:GEV327739 GOR327737:GOR327739 GYN327737:GYN327739 HIJ327737:HIJ327739 HSF327737:HSF327739 ICB327737:ICB327739 ILX327737:ILX327739 IVT327737:IVT327739 JFP327737:JFP327739 JPL327737:JPL327739 JZH327737:JZH327739 KJD327737:KJD327739 KSZ327737:KSZ327739 LCV327737:LCV327739 LMR327737:LMR327739 LWN327737:LWN327739 MGJ327737:MGJ327739 MQF327737:MQF327739 NAB327737:NAB327739 NJX327737:NJX327739 NTT327737:NTT327739 ODP327737:ODP327739 ONL327737:ONL327739 OXH327737:OXH327739 PHD327737:PHD327739 PQZ327737:PQZ327739 QAV327737:QAV327739 QKR327737:QKR327739 QUN327737:QUN327739 REJ327737:REJ327739 ROF327737:ROF327739 RYB327737:RYB327739 SHX327737:SHX327739 SRT327737:SRT327739 TBP327737:TBP327739 TLL327737:TLL327739 TVH327737:TVH327739 UFD327737:UFD327739 UOZ327737:UOZ327739 UYV327737:UYV327739 VIR327737:VIR327739 VSN327737:VSN327739 WCJ327737:WCJ327739 WMF327737:WMF327739 WWB327737:WWB327739 H393273:H393275 JP393273:JP393275 TL393273:TL393275 ADH393273:ADH393275 AND393273:AND393275 AWZ393273:AWZ393275 BGV393273:BGV393275 BQR393273:BQR393275 CAN393273:CAN393275 CKJ393273:CKJ393275 CUF393273:CUF393275 DEB393273:DEB393275 DNX393273:DNX393275 DXT393273:DXT393275 EHP393273:EHP393275 ERL393273:ERL393275 FBH393273:FBH393275 FLD393273:FLD393275 FUZ393273:FUZ393275 GEV393273:GEV393275 GOR393273:GOR393275 GYN393273:GYN393275 HIJ393273:HIJ393275 HSF393273:HSF393275 ICB393273:ICB393275 ILX393273:ILX393275 IVT393273:IVT393275 JFP393273:JFP393275 JPL393273:JPL393275 JZH393273:JZH393275 KJD393273:KJD393275 KSZ393273:KSZ393275 LCV393273:LCV393275 LMR393273:LMR393275 LWN393273:LWN393275 MGJ393273:MGJ393275 MQF393273:MQF393275 NAB393273:NAB393275 NJX393273:NJX393275 NTT393273:NTT393275 ODP393273:ODP393275 ONL393273:ONL393275 OXH393273:OXH393275 PHD393273:PHD393275 PQZ393273:PQZ393275 QAV393273:QAV393275 QKR393273:QKR393275 QUN393273:QUN393275 REJ393273:REJ393275 ROF393273:ROF393275 RYB393273:RYB393275 SHX393273:SHX393275 SRT393273:SRT393275 TBP393273:TBP393275 TLL393273:TLL393275 TVH393273:TVH393275 UFD393273:UFD393275 UOZ393273:UOZ393275 UYV393273:UYV393275 VIR393273:VIR393275 VSN393273:VSN393275 WCJ393273:WCJ393275 WMF393273:WMF393275 WWB393273:WWB393275 H458809:H458811 JP458809:JP458811 TL458809:TL458811 ADH458809:ADH458811 AND458809:AND458811 AWZ458809:AWZ458811 BGV458809:BGV458811 BQR458809:BQR458811 CAN458809:CAN458811 CKJ458809:CKJ458811 CUF458809:CUF458811 DEB458809:DEB458811 DNX458809:DNX458811 DXT458809:DXT458811 EHP458809:EHP458811 ERL458809:ERL458811 FBH458809:FBH458811 FLD458809:FLD458811 FUZ458809:FUZ458811 GEV458809:GEV458811 GOR458809:GOR458811 GYN458809:GYN458811 HIJ458809:HIJ458811 HSF458809:HSF458811 ICB458809:ICB458811 ILX458809:ILX458811 IVT458809:IVT458811 JFP458809:JFP458811 JPL458809:JPL458811 JZH458809:JZH458811 KJD458809:KJD458811 KSZ458809:KSZ458811 LCV458809:LCV458811 LMR458809:LMR458811 LWN458809:LWN458811 MGJ458809:MGJ458811 MQF458809:MQF458811 NAB458809:NAB458811 NJX458809:NJX458811 NTT458809:NTT458811 ODP458809:ODP458811 ONL458809:ONL458811 OXH458809:OXH458811 PHD458809:PHD458811 PQZ458809:PQZ458811 QAV458809:QAV458811 QKR458809:QKR458811 QUN458809:QUN458811 REJ458809:REJ458811 ROF458809:ROF458811 RYB458809:RYB458811 SHX458809:SHX458811 SRT458809:SRT458811 TBP458809:TBP458811 TLL458809:TLL458811 TVH458809:TVH458811 UFD458809:UFD458811 UOZ458809:UOZ458811 UYV458809:UYV458811 VIR458809:VIR458811 VSN458809:VSN458811 WCJ458809:WCJ458811 WMF458809:WMF458811 WWB458809:WWB458811 H524345:H524347 JP524345:JP524347 TL524345:TL524347 ADH524345:ADH524347 AND524345:AND524347 AWZ524345:AWZ524347 BGV524345:BGV524347 BQR524345:BQR524347 CAN524345:CAN524347 CKJ524345:CKJ524347 CUF524345:CUF524347 DEB524345:DEB524347 DNX524345:DNX524347 DXT524345:DXT524347 EHP524345:EHP524347 ERL524345:ERL524347 FBH524345:FBH524347 FLD524345:FLD524347 FUZ524345:FUZ524347 GEV524345:GEV524347 GOR524345:GOR524347 GYN524345:GYN524347 HIJ524345:HIJ524347 HSF524345:HSF524347 ICB524345:ICB524347 ILX524345:ILX524347 IVT524345:IVT524347 JFP524345:JFP524347 JPL524345:JPL524347 JZH524345:JZH524347 KJD524345:KJD524347 KSZ524345:KSZ524347 LCV524345:LCV524347 LMR524345:LMR524347 LWN524345:LWN524347 MGJ524345:MGJ524347 MQF524345:MQF524347 NAB524345:NAB524347 NJX524345:NJX524347 NTT524345:NTT524347 ODP524345:ODP524347 ONL524345:ONL524347 OXH524345:OXH524347 PHD524345:PHD524347 PQZ524345:PQZ524347 QAV524345:QAV524347 QKR524345:QKR524347 QUN524345:QUN524347 REJ524345:REJ524347 ROF524345:ROF524347 RYB524345:RYB524347 SHX524345:SHX524347 SRT524345:SRT524347 TBP524345:TBP524347 TLL524345:TLL524347 TVH524345:TVH524347 UFD524345:UFD524347 UOZ524345:UOZ524347 UYV524345:UYV524347 VIR524345:VIR524347 VSN524345:VSN524347 WCJ524345:WCJ524347 WMF524345:WMF524347 WWB524345:WWB524347 H589881:H589883 JP589881:JP589883 TL589881:TL589883 ADH589881:ADH589883 AND589881:AND589883 AWZ589881:AWZ589883 BGV589881:BGV589883 BQR589881:BQR589883 CAN589881:CAN589883 CKJ589881:CKJ589883 CUF589881:CUF589883 DEB589881:DEB589883 DNX589881:DNX589883 DXT589881:DXT589883 EHP589881:EHP589883 ERL589881:ERL589883 FBH589881:FBH589883 FLD589881:FLD589883 FUZ589881:FUZ589883 GEV589881:GEV589883 GOR589881:GOR589883 GYN589881:GYN589883 HIJ589881:HIJ589883 HSF589881:HSF589883 ICB589881:ICB589883 ILX589881:ILX589883 IVT589881:IVT589883 JFP589881:JFP589883 JPL589881:JPL589883 JZH589881:JZH589883 KJD589881:KJD589883 KSZ589881:KSZ589883 LCV589881:LCV589883 LMR589881:LMR589883 LWN589881:LWN589883 MGJ589881:MGJ589883 MQF589881:MQF589883 NAB589881:NAB589883 NJX589881:NJX589883 NTT589881:NTT589883 ODP589881:ODP589883 ONL589881:ONL589883 OXH589881:OXH589883 PHD589881:PHD589883 PQZ589881:PQZ589883 QAV589881:QAV589883 QKR589881:QKR589883 QUN589881:QUN589883 REJ589881:REJ589883 ROF589881:ROF589883 RYB589881:RYB589883 SHX589881:SHX589883 SRT589881:SRT589883 TBP589881:TBP589883 TLL589881:TLL589883 TVH589881:TVH589883 UFD589881:UFD589883 UOZ589881:UOZ589883 UYV589881:UYV589883 VIR589881:VIR589883 VSN589881:VSN589883 WCJ589881:WCJ589883 WMF589881:WMF589883 WWB589881:WWB589883 H655417:H655419 JP655417:JP655419 TL655417:TL655419 ADH655417:ADH655419 AND655417:AND655419 AWZ655417:AWZ655419 BGV655417:BGV655419 BQR655417:BQR655419 CAN655417:CAN655419 CKJ655417:CKJ655419 CUF655417:CUF655419 DEB655417:DEB655419 DNX655417:DNX655419 DXT655417:DXT655419 EHP655417:EHP655419 ERL655417:ERL655419 FBH655417:FBH655419 FLD655417:FLD655419 FUZ655417:FUZ655419 GEV655417:GEV655419 GOR655417:GOR655419 GYN655417:GYN655419 HIJ655417:HIJ655419 HSF655417:HSF655419 ICB655417:ICB655419 ILX655417:ILX655419 IVT655417:IVT655419 JFP655417:JFP655419 JPL655417:JPL655419 JZH655417:JZH655419 KJD655417:KJD655419 KSZ655417:KSZ655419 LCV655417:LCV655419 LMR655417:LMR655419 LWN655417:LWN655419 MGJ655417:MGJ655419 MQF655417:MQF655419 NAB655417:NAB655419 NJX655417:NJX655419 NTT655417:NTT655419 ODP655417:ODP655419 ONL655417:ONL655419 OXH655417:OXH655419 PHD655417:PHD655419 PQZ655417:PQZ655419 QAV655417:QAV655419 QKR655417:QKR655419 QUN655417:QUN655419 REJ655417:REJ655419 ROF655417:ROF655419 RYB655417:RYB655419 SHX655417:SHX655419 SRT655417:SRT655419 TBP655417:TBP655419 TLL655417:TLL655419 TVH655417:TVH655419 UFD655417:UFD655419 UOZ655417:UOZ655419 UYV655417:UYV655419 VIR655417:VIR655419 VSN655417:VSN655419 WCJ655417:WCJ655419 WMF655417:WMF655419 WWB655417:WWB655419 H720953:H720955 JP720953:JP720955 TL720953:TL720955 ADH720953:ADH720955 AND720953:AND720955 AWZ720953:AWZ720955 BGV720953:BGV720955 BQR720953:BQR720955 CAN720953:CAN720955 CKJ720953:CKJ720955 CUF720953:CUF720955 DEB720953:DEB720955 DNX720953:DNX720955 DXT720953:DXT720955 EHP720953:EHP720955 ERL720953:ERL720955 FBH720953:FBH720955 FLD720953:FLD720955 FUZ720953:FUZ720955 GEV720953:GEV720955 GOR720953:GOR720955 GYN720953:GYN720955 HIJ720953:HIJ720955 HSF720953:HSF720955 ICB720953:ICB720955 ILX720953:ILX720955 IVT720953:IVT720955 JFP720953:JFP720955 JPL720953:JPL720955 JZH720953:JZH720955 KJD720953:KJD720955 KSZ720953:KSZ720955 LCV720953:LCV720955 LMR720953:LMR720955 LWN720953:LWN720955 MGJ720953:MGJ720955 MQF720953:MQF720955 NAB720953:NAB720955 NJX720953:NJX720955 NTT720953:NTT720955 ODP720953:ODP720955 ONL720953:ONL720955 OXH720953:OXH720955 PHD720953:PHD720955 PQZ720953:PQZ720955 QAV720953:QAV720955 QKR720953:QKR720955 QUN720953:QUN720955 REJ720953:REJ720955 ROF720953:ROF720955 RYB720953:RYB720955 SHX720953:SHX720955 SRT720953:SRT720955 TBP720953:TBP720955 TLL720953:TLL720955 TVH720953:TVH720955 UFD720953:UFD720955 UOZ720953:UOZ720955 UYV720953:UYV720955 VIR720953:VIR720955 VSN720953:VSN720955 WCJ720953:WCJ720955 WMF720953:WMF720955 WWB720953:WWB720955 H786489:H786491 JP786489:JP786491 TL786489:TL786491 ADH786489:ADH786491 AND786489:AND786491 AWZ786489:AWZ786491 BGV786489:BGV786491 BQR786489:BQR786491 CAN786489:CAN786491 CKJ786489:CKJ786491 CUF786489:CUF786491 DEB786489:DEB786491 DNX786489:DNX786491 DXT786489:DXT786491 EHP786489:EHP786491 ERL786489:ERL786491 FBH786489:FBH786491 FLD786489:FLD786491 FUZ786489:FUZ786491 GEV786489:GEV786491 GOR786489:GOR786491 GYN786489:GYN786491 HIJ786489:HIJ786491 HSF786489:HSF786491 ICB786489:ICB786491 ILX786489:ILX786491 IVT786489:IVT786491 JFP786489:JFP786491 JPL786489:JPL786491 JZH786489:JZH786491 KJD786489:KJD786491 KSZ786489:KSZ786491 LCV786489:LCV786491 LMR786489:LMR786491 LWN786489:LWN786491 MGJ786489:MGJ786491 MQF786489:MQF786491 NAB786489:NAB786491 NJX786489:NJX786491 NTT786489:NTT786491 ODP786489:ODP786491 ONL786489:ONL786491 OXH786489:OXH786491 PHD786489:PHD786491 PQZ786489:PQZ786491 QAV786489:QAV786491 QKR786489:QKR786491 QUN786489:QUN786491 REJ786489:REJ786491 ROF786489:ROF786491 RYB786489:RYB786491 SHX786489:SHX786491 SRT786489:SRT786491 TBP786489:TBP786491 TLL786489:TLL786491 TVH786489:TVH786491 UFD786489:UFD786491 UOZ786489:UOZ786491 UYV786489:UYV786491 VIR786489:VIR786491 VSN786489:VSN786491 WCJ786489:WCJ786491 WMF786489:WMF786491 WWB786489:WWB786491 H852025:H852027 JP852025:JP852027 TL852025:TL852027 ADH852025:ADH852027 AND852025:AND852027 AWZ852025:AWZ852027 BGV852025:BGV852027 BQR852025:BQR852027 CAN852025:CAN852027 CKJ852025:CKJ852027 CUF852025:CUF852027 DEB852025:DEB852027 DNX852025:DNX852027 DXT852025:DXT852027 EHP852025:EHP852027 ERL852025:ERL852027 FBH852025:FBH852027 FLD852025:FLD852027 FUZ852025:FUZ852027 GEV852025:GEV852027 GOR852025:GOR852027 GYN852025:GYN852027 HIJ852025:HIJ852027 HSF852025:HSF852027 ICB852025:ICB852027 ILX852025:ILX852027 IVT852025:IVT852027 JFP852025:JFP852027 JPL852025:JPL852027 JZH852025:JZH852027 KJD852025:KJD852027 KSZ852025:KSZ852027 LCV852025:LCV852027 LMR852025:LMR852027 LWN852025:LWN852027 MGJ852025:MGJ852027 MQF852025:MQF852027 NAB852025:NAB852027 NJX852025:NJX852027 NTT852025:NTT852027 ODP852025:ODP852027 ONL852025:ONL852027 OXH852025:OXH852027 PHD852025:PHD852027 PQZ852025:PQZ852027 QAV852025:QAV852027 QKR852025:QKR852027 QUN852025:QUN852027 REJ852025:REJ852027 ROF852025:ROF852027 RYB852025:RYB852027 SHX852025:SHX852027 SRT852025:SRT852027 TBP852025:TBP852027 TLL852025:TLL852027 TVH852025:TVH852027 UFD852025:UFD852027 UOZ852025:UOZ852027 UYV852025:UYV852027 VIR852025:VIR852027 VSN852025:VSN852027 WCJ852025:WCJ852027 WMF852025:WMF852027 WWB852025:WWB852027 H917561:H917563 JP917561:JP917563 TL917561:TL917563 ADH917561:ADH917563 AND917561:AND917563 AWZ917561:AWZ917563 BGV917561:BGV917563 BQR917561:BQR917563 CAN917561:CAN917563 CKJ917561:CKJ917563 CUF917561:CUF917563 DEB917561:DEB917563 DNX917561:DNX917563 DXT917561:DXT917563 EHP917561:EHP917563 ERL917561:ERL917563 FBH917561:FBH917563 FLD917561:FLD917563 FUZ917561:FUZ917563 GEV917561:GEV917563 GOR917561:GOR917563 GYN917561:GYN917563 HIJ917561:HIJ917563 HSF917561:HSF917563 ICB917561:ICB917563 ILX917561:ILX917563 IVT917561:IVT917563 JFP917561:JFP917563 JPL917561:JPL917563 JZH917561:JZH917563 KJD917561:KJD917563 KSZ917561:KSZ917563 LCV917561:LCV917563 LMR917561:LMR917563 LWN917561:LWN917563 MGJ917561:MGJ917563 MQF917561:MQF917563 NAB917561:NAB917563 NJX917561:NJX917563 NTT917561:NTT917563 ODP917561:ODP917563 ONL917561:ONL917563 OXH917561:OXH917563 PHD917561:PHD917563 PQZ917561:PQZ917563 QAV917561:QAV917563 QKR917561:QKR917563 QUN917561:QUN917563 REJ917561:REJ917563 ROF917561:ROF917563 RYB917561:RYB917563 SHX917561:SHX917563 SRT917561:SRT917563 TBP917561:TBP917563 TLL917561:TLL917563 TVH917561:TVH917563 UFD917561:UFD917563 UOZ917561:UOZ917563 UYV917561:UYV917563 VIR917561:VIR917563 VSN917561:VSN917563 WCJ917561:WCJ917563 WMF917561:WMF917563 WWB917561:WWB917563 JP58:JP64 TL58:TL64 ADH58:ADH64 AND58:AND64 AWZ58:AWZ64 BGV58:BGV64 BQR58:BQR64 CAN58:CAN64 CKJ58:CKJ64 CUF58:CUF64 DEB58:DEB64 DNX58:DNX64 DXT58:DXT64 EHP58:EHP64 ERL58:ERL64 FBH58:FBH64 FLD58:FLD64 FUZ58:FUZ64 GEV58:GEV64 GOR58:GOR64 GYN58:GYN64 HIJ58:HIJ64 HSF58:HSF64 ICB58:ICB64 ILX58:ILX64 IVT58:IVT64 JFP58:JFP64 JPL58:JPL64 JZH58:JZH64 KJD58:KJD64 KSZ58:KSZ64 LCV58:LCV64 LMR58:LMR64 LWN58:LWN64 MGJ58:MGJ64 MQF58:MQF64 NAB58:NAB64 NJX58:NJX64 NTT58:NTT64 ODP58:ODP64 ONL58:ONL64 OXH58:OXH64 PHD58:PHD64 PQZ58:PQZ64 QAV58:QAV64 QKR58:QKR64 QUN58:QUN64 REJ58:REJ64 ROF58:ROF64 RYB58:RYB64 SHX58:SHX64 SRT58:SRT64 TBP58:TBP64 TLL58:TLL64 TVH58:TVH64 UFD58:UFD64 UOZ58:UOZ64 UYV58:UYV64 VIR58:VIR64 VSN58:VSN64 WCJ58:WCJ64 WMF58:WMF64 WWB58:WWB64 Z983097:Z983099 Z65593:Z65595 Z131129:Z131131 Z196665:Z196667 Z262201:Z262203 Z327737:Z327739 Z393273:Z393275 Z458809:Z458811 Z524345:Z524347 Z589881:Z589883 Z655417:Z655419 Z720953:Z720955 Z786489:Z786491 Z852025:Z852027 Z917561:Z917563" xr:uid="{00000000-0002-0000-0200-000003000000}">
      <formula1>"2.4ｋｍ,5.4ｋｍ"</formula1>
    </dataValidation>
    <dataValidation type="list" allowBlank="1" showInputMessage="1" showErrorMessage="1" sqref="WWF983088:WWH983090 L983088:N983090 JT983088:JV983090 TP983088:TR983090 ADL983088:ADN983090 ANH983088:ANJ983090 AXD983088:AXF983090 BGZ983088:BHB983090 BQV983088:BQX983090 CAR983088:CAT983090 CKN983088:CKP983090 CUJ983088:CUL983090 DEF983088:DEH983090 DOB983088:DOD983090 DXX983088:DXZ983090 EHT983088:EHV983090 ERP983088:ERR983090 FBL983088:FBN983090 FLH983088:FLJ983090 FVD983088:FVF983090 GEZ983088:GFB983090 GOV983088:GOX983090 GYR983088:GYT983090 HIN983088:HIP983090 HSJ983088:HSL983090 ICF983088:ICH983090 IMB983088:IMD983090 IVX983088:IVZ983090 JFT983088:JFV983090 JPP983088:JPR983090 JZL983088:JZN983090 KJH983088:KJJ983090 KTD983088:KTF983090 LCZ983088:LDB983090 LMV983088:LMX983090 LWR983088:LWT983090 MGN983088:MGP983090 MQJ983088:MQL983090 NAF983088:NAH983090 NKB983088:NKD983090 NTX983088:NTZ983090 ODT983088:ODV983090 ONP983088:ONR983090 OXL983088:OXN983090 PHH983088:PHJ983090 PRD983088:PRF983090 QAZ983088:QBB983090 QKV983088:QKX983090 QUR983088:QUT983090 REN983088:REP983090 ROJ983088:ROL983090 RYF983088:RYH983090 SIB983088:SID983090 SRX983088:SRZ983090 TBT983088:TBV983090 TLP983088:TLR983090 TVL983088:TVN983090 UFH983088:UFJ983090 UPD983088:UPF983090 UYZ983088:UZB983090 VIV983088:VIX983090 VSR983088:VST983090 WCN983088:WCP983090 WMJ983088:WML983090 L65584:N65586 JT65584:JV65586 TP65584:TR65586 ADL65584:ADN65586 ANH65584:ANJ65586 AXD65584:AXF65586 BGZ65584:BHB65586 BQV65584:BQX65586 CAR65584:CAT65586 CKN65584:CKP65586 CUJ65584:CUL65586 DEF65584:DEH65586 DOB65584:DOD65586 DXX65584:DXZ65586 EHT65584:EHV65586 ERP65584:ERR65586 FBL65584:FBN65586 FLH65584:FLJ65586 FVD65584:FVF65586 GEZ65584:GFB65586 GOV65584:GOX65586 GYR65584:GYT65586 HIN65584:HIP65586 HSJ65584:HSL65586 ICF65584:ICH65586 IMB65584:IMD65586 IVX65584:IVZ65586 JFT65584:JFV65586 JPP65584:JPR65586 JZL65584:JZN65586 KJH65584:KJJ65586 KTD65584:KTF65586 LCZ65584:LDB65586 LMV65584:LMX65586 LWR65584:LWT65586 MGN65584:MGP65586 MQJ65584:MQL65586 NAF65584:NAH65586 NKB65584:NKD65586 NTX65584:NTZ65586 ODT65584:ODV65586 ONP65584:ONR65586 OXL65584:OXN65586 PHH65584:PHJ65586 PRD65584:PRF65586 QAZ65584:QBB65586 QKV65584:QKX65586 QUR65584:QUT65586 REN65584:REP65586 ROJ65584:ROL65586 RYF65584:RYH65586 SIB65584:SID65586 SRX65584:SRZ65586 TBT65584:TBV65586 TLP65584:TLR65586 TVL65584:TVN65586 UFH65584:UFJ65586 UPD65584:UPF65586 UYZ65584:UZB65586 VIV65584:VIX65586 VSR65584:VST65586 WCN65584:WCP65586 WMJ65584:WML65586 WWF65584:WWH65586 L131120:N131122 JT131120:JV131122 TP131120:TR131122 ADL131120:ADN131122 ANH131120:ANJ131122 AXD131120:AXF131122 BGZ131120:BHB131122 BQV131120:BQX131122 CAR131120:CAT131122 CKN131120:CKP131122 CUJ131120:CUL131122 DEF131120:DEH131122 DOB131120:DOD131122 DXX131120:DXZ131122 EHT131120:EHV131122 ERP131120:ERR131122 FBL131120:FBN131122 FLH131120:FLJ131122 FVD131120:FVF131122 GEZ131120:GFB131122 GOV131120:GOX131122 GYR131120:GYT131122 HIN131120:HIP131122 HSJ131120:HSL131122 ICF131120:ICH131122 IMB131120:IMD131122 IVX131120:IVZ131122 JFT131120:JFV131122 JPP131120:JPR131122 JZL131120:JZN131122 KJH131120:KJJ131122 KTD131120:KTF131122 LCZ131120:LDB131122 LMV131120:LMX131122 LWR131120:LWT131122 MGN131120:MGP131122 MQJ131120:MQL131122 NAF131120:NAH131122 NKB131120:NKD131122 NTX131120:NTZ131122 ODT131120:ODV131122 ONP131120:ONR131122 OXL131120:OXN131122 PHH131120:PHJ131122 PRD131120:PRF131122 QAZ131120:QBB131122 QKV131120:QKX131122 QUR131120:QUT131122 REN131120:REP131122 ROJ131120:ROL131122 RYF131120:RYH131122 SIB131120:SID131122 SRX131120:SRZ131122 TBT131120:TBV131122 TLP131120:TLR131122 TVL131120:TVN131122 UFH131120:UFJ131122 UPD131120:UPF131122 UYZ131120:UZB131122 VIV131120:VIX131122 VSR131120:VST131122 WCN131120:WCP131122 WMJ131120:WML131122 WWF131120:WWH131122 L196656:N196658 JT196656:JV196658 TP196656:TR196658 ADL196656:ADN196658 ANH196656:ANJ196658 AXD196656:AXF196658 BGZ196656:BHB196658 BQV196656:BQX196658 CAR196656:CAT196658 CKN196656:CKP196658 CUJ196656:CUL196658 DEF196656:DEH196658 DOB196656:DOD196658 DXX196656:DXZ196658 EHT196656:EHV196658 ERP196656:ERR196658 FBL196656:FBN196658 FLH196656:FLJ196658 FVD196656:FVF196658 GEZ196656:GFB196658 GOV196656:GOX196658 GYR196656:GYT196658 HIN196656:HIP196658 HSJ196656:HSL196658 ICF196656:ICH196658 IMB196656:IMD196658 IVX196656:IVZ196658 JFT196656:JFV196658 JPP196656:JPR196658 JZL196656:JZN196658 KJH196656:KJJ196658 KTD196656:KTF196658 LCZ196656:LDB196658 LMV196656:LMX196658 LWR196656:LWT196658 MGN196656:MGP196658 MQJ196656:MQL196658 NAF196656:NAH196658 NKB196656:NKD196658 NTX196656:NTZ196658 ODT196656:ODV196658 ONP196656:ONR196658 OXL196656:OXN196658 PHH196656:PHJ196658 PRD196656:PRF196658 QAZ196656:QBB196658 QKV196656:QKX196658 QUR196656:QUT196658 REN196656:REP196658 ROJ196656:ROL196658 RYF196656:RYH196658 SIB196656:SID196658 SRX196656:SRZ196658 TBT196656:TBV196658 TLP196656:TLR196658 TVL196656:TVN196658 UFH196656:UFJ196658 UPD196656:UPF196658 UYZ196656:UZB196658 VIV196656:VIX196658 VSR196656:VST196658 WCN196656:WCP196658 WMJ196656:WML196658 WWF196656:WWH196658 L262192:N262194 JT262192:JV262194 TP262192:TR262194 ADL262192:ADN262194 ANH262192:ANJ262194 AXD262192:AXF262194 BGZ262192:BHB262194 BQV262192:BQX262194 CAR262192:CAT262194 CKN262192:CKP262194 CUJ262192:CUL262194 DEF262192:DEH262194 DOB262192:DOD262194 DXX262192:DXZ262194 EHT262192:EHV262194 ERP262192:ERR262194 FBL262192:FBN262194 FLH262192:FLJ262194 FVD262192:FVF262194 GEZ262192:GFB262194 GOV262192:GOX262194 GYR262192:GYT262194 HIN262192:HIP262194 HSJ262192:HSL262194 ICF262192:ICH262194 IMB262192:IMD262194 IVX262192:IVZ262194 JFT262192:JFV262194 JPP262192:JPR262194 JZL262192:JZN262194 KJH262192:KJJ262194 KTD262192:KTF262194 LCZ262192:LDB262194 LMV262192:LMX262194 LWR262192:LWT262194 MGN262192:MGP262194 MQJ262192:MQL262194 NAF262192:NAH262194 NKB262192:NKD262194 NTX262192:NTZ262194 ODT262192:ODV262194 ONP262192:ONR262194 OXL262192:OXN262194 PHH262192:PHJ262194 PRD262192:PRF262194 QAZ262192:QBB262194 QKV262192:QKX262194 QUR262192:QUT262194 REN262192:REP262194 ROJ262192:ROL262194 RYF262192:RYH262194 SIB262192:SID262194 SRX262192:SRZ262194 TBT262192:TBV262194 TLP262192:TLR262194 TVL262192:TVN262194 UFH262192:UFJ262194 UPD262192:UPF262194 UYZ262192:UZB262194 VIV262192:VIX262194 VSR262192:VST262194 WCN262192:WCP262194 WMJ262192:WML262194 WWF262192:WWH262194 L327728:N327730 JT327728:JV327730 TP327728:TR327730 ADL327728:ADN327730 ANH327728:ANJ327730 AXD327728:AXF327730 BGZ327728:BHB327730 BQV327728:BQX327730 CAR327728:CAT327730 CKN327728:CKP327730 CUJ327728:CUL327730 DEF327728:DEH327730 DOB327728:DOD327730 DXX327728:DXZ327730 EHT327728:EHV327730 ERP327728:ERR327730 FBL327728:FBN327730 FLH327728:FLJ327730 FVD327728:FVF327730 GEZ327728:GFB327730 GOV327728:GOX327730 GYR327728:GYT327730 HIN327728:HIP327730 HSJ327728:HSL327730 ICF327728:ICH327730 IMB327728:IMD327730 IVX327728:IVZ327730 JFT327728:JFV327730 JPP327728:JPR327730 JZL327728:JZN327730 KJH327728:KJJ327730 KTD327728:KTF327730 LCZ327728:LDB327730 LMV327728:LMX327730 LWR327728:LWT327730 MGN327728:MGP327730 MQJ327728:MQL327730 NAF327728:NAH327730 NKB327728:NKD327730 NTX327728:NTZ327730 ODT327728:ODV327730 ONP327728:ONR327730 OXL327728:OXN327730 PHH327728:PHJ327730 PRD327728:PRF327730 QAZ327728:QBB327730 QKV327728:QKX327730 QUR327728:QUT327730 REN327728:REP327730 ROJ327728:ROL327730 RYF327728:RYH327730 SIB327728:SID327730 SRX327728:SRZ327730 TBT327728:TBV327730 TLP327728:TLR327730 TVL327728:TVN327730 UFH327728:UFJ327730 UPD327728:UPF327730 UYZ327728:UZB327730 VIV327728:VIX327730 VSR327728:VST327730 WCN327728:WCP327730 WMJ327728:WML327730 WWF327728:WWH327730 L393264:N393266 JT393264:JV393266 TP393264:TR393266 ADL393264:ADN393266 ANH393264:ANJ393266 AXD393264:AXF393266 BGZ393264:BHB393266 BQV393264:BQX393266 CAR393264:CAT393266 CKN393264:CKP393266 CUJ393264:CUL393266 DEF393264:DEH393266 DOB393264:DOD393266 DXX393264:DXZ393266 EHT393264:EHV393266 ERP393264:ERR393266 FBL393264:FBN393266 FLH393264:FLJ393266 FVD393264:FVF393266 GEZ393264:GFB393266 GOV393264:GOX393266 GYR393264:GYT393266 HIN393264:HIP393266 HSJ393264:HSL393266 ICF393264:ICH393266 IMB393264:IMD393266 IVX393264:IVZ393266 JFT393264:JFV393266 JPP393264:JPR393266 JZL393264:JZN393266 KJH393264:KJJ393266 KTD393264:KTF393266 LCZ393264:LDB393266 LMV393264:LMX393266 LWR393264:LWT393266 MGN393264:MGP393266 MQJ393264:MQL393266 NAF393264:NAH393266 NKB393264:NKD393266 NTX393264:NTZ393266 ODT393264:ODV393266 ONP393264:ONR393266 OXL393264:OXN393266 PHH393264:PHJ393266 PRD393264:PRF393266 QAZ393264:QBB393266 QKV393264:QKX393266 QUR393264:QUT393266 REN393264:REP393266 ROJ393264:ROL393266 RYF393264:RYH393266 SIB393264:SID393266 SRX393264:SRZ393266 TBT393264:TBV393266 TLP393264:TLR393266 TVL393264:TVN393266 UFH393264:UFJ393266 UPD393264:UPF393266 UYZ393264:UZB393266 VIV393264:VIX393266 VSR393264:VST393266 WCN393264:WCP393266 WMJ393264:WML393266 WWF393264:WWH393266 L458800:N458802 JT458800:JV458802 TP458800:TR458802 ADL458800:ADN458802 ANH458800:ANJ458802 AXD458800:AXF458802 BGZ458800:BHB458802 BQV458800:BQX458802 CAR458800:CAT458802 CKN458800:CKP458802 CUJ458800:CUL458802 DEF458800:DEH458802 DOB458800:DOD458802 DXX458800:DXZ458802 EHT458800:EHV458802 ERP458800:ERR458802 FBL458800:FBN458802 FLH458800:FLJ458802 FVD458800:FVF458802 GEZ458800:GFB458802 GOV458800:GOX458802 GYR458800:GYT458802 HIN458800:HIP458802 HSJ458800:HSL458802 ICF458800:ICH458802 IMB458800:IMD458802 IVX458800:IVZ458802 JFT458800:JFV458802 JPP458800:JPR458802 JZL458800:JZN458802 KJH458800:KJJ458802 KTD458800:KTF458802 LCZ458800:LDB458802 LMV458800:LMX458802 LWR458800:LWT458802 MGN458800:MGP458802 MQJ458800:MQL458802 NAF458800:NAH458802 NKB458800:NKD458802 NTX458800:NTZ458802 ODT458800:ODV458802 ONP458800:ONR458802 OXL458800:OXN458802 PHH458800:PHJ458802 PRD458800:PRF458802 QAZ458800:QBB458802 QKV458800:QKX458802 QUR458800:QUT458802 REN458800:REP458802 ROJ458800:ROL458802 RYF458800:RYH458802 SIB458800:SID458802 SRX458800:SRZ458802 TBT458800:TBV458802 TLP458800:TLR458802 TVL458800:TVN458802 UFH458800:UFJ458802 UPD458800:UPF458802 UYZ458800:UZB458802 VIV458800:VIX458802 VSR458800:VST458802 WCN458800:WCP458802 WMJ458800:WML458802 WWF458800:WWH458802 L524336:N524338 JT524336:JV524338 TP524336:TR524338 ADL524336:ADN524338 ANH524336:ANJ524338 AXD524336:AXF524338 BGZ524336:BHB524338 BQV524336:BQX524338 CAR524336:CAT524338 CKN524336:CKP524338 CUJ524336:CUL524338 DEF524336:DEH524338 DOB524336:DOD524338 DXX524336:DXZ524338 EHT524336:EHV524338 ERP524336:ERR524338 FBL524336:FBN524338 FLH524336:FLJ524338 FVD524336:FVF524338 GEZ524336:GFB524338 GOV524336:GOX524338 GYR524336:GYT524338 HIN524336:HIP524338 HSJ524336:HSL524338 ICF524336:ICH524338 IMB524336:IMD524338 IVX524336:IVZ524338 JFT524336:JFV524338 JPP524336:JPR524338 JZL524336:JZN524338 KJH524336:KJJ524338 KTD524336:KTF524338 LCZ524336:LDB524338 LMV524336:LMX524338 LWR524336:LWT524338 MGN524336:MGP524338 MQJ524336:MQL524338 NAF524336:NAH524338 NKB524336:NKD524338 NTX524336:NTZ524338 ODT524336:ODV524338 ONP524336:ONR524338 OXL524336:OXN524338 PHH524336:PHJ524338 PRD524336:PRF524338 QAZ524336:QBB524338 QKV524336:QKX524338 QUR524336:QUT524338 REN524336:REP524338 ROJ524336:ROL524338 RYF524336:RYH524338 SIB524336:SID524338 SRX524336:SRZ524338 TBT524336:TBV524338 TLP524336:TLR524338 TVL524336:TVN524338 UFH524336:UFJ524338 UPD524336:UPF524338 UYZ524336:UZB524338 VIV524336:VIX524338 VSR524336:VST524338 WCN524336:WCP524338 WMJ524336:WML524338 WWF524336:WWH524338 L589872:N589874 JT589872:JV589874 TP589872:TR589874 ADL589872:ADN589874 ANH589872:ANJ589874 AXD589872:AXF589874 BGZ589872:BHB589874 BQV589872:BQX589874 CAR589872:CAT589874 CKN589872:CKP589874 CUJ589872:CUL589874 DEF589872:DEH589874 DOB589872:DOD589874 DXX589872:DXZ589874 EHT589872:EHV589874 ERP589872:ERR589874 FBL589872:FBN589874 FLH589872:FLJ589874 FVD589872:FVF589874 GEZ589872:GFB589874 GOV589872:GOX589874 GYR589872:GYT589874 HIN589872:HIP589874 HSJ589872:HSL589874 ICF589872:ICH589874 IMB589872:IMD589874 IVX589872:IVZ589874 JFT589872:JFV589874 JPP589872:JPR589874 JZL589872:JZN589874 KJH589872:KJJ589874 KTD589872:KTF589874 LCZ589872:LDB589874 LMV589872:LMX589874 LWR589872:LWT589874 MGN589872:MGP589874 MQJ589872:MQL589874 NAF589872:NAH589874 NKB589872:NKD589874 NTX589872:NTZ589874 ODT589872:ODV589874 ONP589872:ONR589874 OXL589872:OXN589874 PHH589872:PHJ589874 PRD589872:PRF589874 QAZ589872:QBB589874 QKV589872:QKX589874 QUR589872:QUT589874 REN589872:REP589874 ROJ589872:ROL589874 RYF589872:RYH589874 SIB589872:SID589874 SRX589872:SRZ589874 TBT589872:TBV589874 TLP589872:TLR589874 TVL589872:TVN589874 UFH589872:UFJ589874 UPD589872:UPF589874 UYZ589872:UZB589874 VIV589872:VIX589874 VSR589872:VST589874 WCN589872:WCP589874 WMJ589872:WML589874 WWF589872:WWH589874 L655408:N655410 JT655408:JV655410 TP655408:TR655410 ADL655408:ADN655410 ANH655408:ANJ655410 AXD655408:AXF655410 BGZ655408:BHB655410 BQV655408:BQX655410 CAR655408:CAT655410 CKN655408:CKP655410 CUJ655408:CUL655410 DEF655408:DEH655410 DOB655408:DOD655410 DXX655408:DXZ655410 EHT655408:EHV655410 ERP655408:ERR655410 FBL655408:FBN655410 FLH655408:FLJ655410 FVD655408:FVF655410 GEZ655408:GFB655410 GOV655408:GOX655410 GYR655408:GYT655410 HIN655408:HIP655410 HSJ655408:HSL655410 ICF655408:ICH655410 IMB655408:IMD655410 IVX655408:IVZ655410 JFT655408:JFV655410 JPP655408:JPR655410 JZL655408:JZN655410 KJH655408:KJJ655410 KTD655408:KTF655410 LCZ655408:LDB655410 LMV655408:LMX655410 LWR655408:LWT655410 MGN655408:MGP655410 MQJ655408:MQL655410 NAF655408:NAH655410 NKB655408:NKD655410 NTX655408:NTZ655410 ODT655408:ODV655410 ONP655408:ONR655410 OXL655408:OXN655410 PHH655408:PHJ655410 PRD655408:PRF655410 QAZ655408:QBB655410 QKV655408:QKX655410 QUR655408:QUT655410 REN655408:REP655410 ROJ655408:ROL655410 RYF655408:RYH655410 SIB655408:SID655410 SRX655408:SRZ655410 TBT655408:TBV655410 TLP655408:TLR655410 TVL655408:TVN655410 UFH655408:UFJ655410 UPD655408:UPF655410 UYZ655408:UZB655410 VIV655408:VIX655410 VSR655408:VST655410 WCN655408:WCP655410 WMJ655408:WML655410 WWF655408:WWH655410 L720944:N720946 JT720944:JV720946 TP720944:TR720946 ADL720944:ADN720946 ANH720944:ANJ720946 AXD720944:AXF720946 BGZ720944:BHB720946 BQV720944:BQX720946 CAR720944:CAT720946 CKN720944:CKP720946 CUJ720944:CUL720946 DEF720944:DEH720946 DOB720944:DOD720946 DXX720944:DXZ720946 EHT720944:EHV720946 ERP720944:ERR720946 FBL720944:FBN720946 FLH720944:FLJ720946 FVD720944:FVF720946 GEZ720944:GFB720946 GOV720944:GOX720946 GYR720944:GYT720946 HIN720944:HIP720946 HSJ720944:HSL720946 ICF720944:ICH720946 IMB720944:IMD720946 IVX720944:IVZ720946 JFT720944:JFV720946 JPP720944:JPR720946 JZL720944:JZN720946 KJH720944:KJJ720946 KTD720944:KTF720946 LCZ720944:LDB720946 LMV720944:LMX720946 LWR720944:LWT720946 MGN720944:MGP720946 MQJ720944:MQL720946 NAF720944:NAH720946 NKB720944:NKD720946 NTX720944:NTZ720946 ODT720944:ODV720946 ONP720944:ONR720946 OXL720944:OXN720946 PHH720944:PHJ720946 PRD720944:PRF720946 QAZ720944:QBB720946 QKV720944:QKX720946 QUR720944:QUT720946 REN720944:REP720946 ROJ720944:ROL720946 RYF720944:RYH720946 SIB720944:SID720946 SRX720944:SRZ720946 TBT720944:TBV720946 TLP720944:TLR720946 TVL720944:TVN720946 UFH720944:UFJ720946 UPD720944:UPF720946 UYZ720944:UZB720946 VIV720944:VIX720946 VSR720944:VST720946 WCN720944:WCP720946 WMJ720944:WML720946 WWF720944:WWH720946 L786480:N786482 JT786480:JV786482 TP786480:TR786482 ADL786480:ADN786482 ANH786480:ANJ786482 AXD786480:AXF786482 BGZ786480:BHB786482 BQV786480:BQX786482 CAR786480:CAT786482 CKN786480:CKP786482 CUJ786480:CUL786482 DEF786480:DEH786482 DOB786480:DOD786482 DXX786480:DXZ786482 EHT786480:EHV786482 ERP786480:ERR786482 FBL786480:FBN786482 FLH786480:FLJ786482 FVD786480:FVF786482 GEZ786480:GFB786482 GOV786480:GOX786482 GYR786480:GYT786482 HIN786480:HIP786482 HSJ786480:HSL786482 ICF786480:ICH786482 IMB786480:IMD786482 IVX786480:IVZ786482 JFT786480:JFV786482 JPP786480:JPR786482 JZL786480:JZN786482 KJH786480:KJJ786482 KTD786480:KTF786482 LCZ786480:LDB786482 LMV786480:LMX786482 LWR786480:LWT786482 MGN786480:MGP786482 MQJ786480:MQL786482 NAF786480:NAH786482 NKB786480:NKD786482 NTX786480:NTZ786482 ODT786480:ODV786482 ONP786480:ONR786482 OXL786480:OXN786482 PHH786480:PHJ786482 PRD786480:PRF786482 QAZ786480:QBB786482 QKV786480:QKX786482 QUR786480:QUT786482 REN786480:REP786482 ROJ786480:ROL786482 RYF786480:RYH786482 SIB786480:SID786482 SRX786480:SRZ786482 TBT786480:TBV786482 TLP786480:TLR786482 TVL786480:TVN786482 UFH786480:UFJ786482 UPD786480:UPF786482 UYZ786480:UZB786482 VIV786480:VIX786482 VSR786480:VST786482 WCN786480:WCP786482 WMJ786480:WML786482 WWF786480:WWH786482 L852016:N852018 JT852016:JV852018 TP852016:TR852018 ADL852016:ADN852018 ANH852016:ANJ852018 AXD852016:AXF852018 BGZ852016:BHB852018 BQV852016:BQX852018 CAR852016:CAT852018 CKN852016:CKP852018 CUJ852016:CUL852018 DEF852016:DEH852018 DOB852016:DOD852018 DXX852016:DXZ852018 EHT852016:EHV852018 ERP852016:ERR852018 FBL852016:FBN852018 FLH852016:FLJ852018 FVD852016:FVF852018 GEZ852016:GFB852018 GOV852016:GOX852018 GYR852016:GYT852018 HIN852016:HIP852018 HSJ852016:HSL852018 ICF852016:ICH852018 IMB852016:IMD852018 IVX852016:IVZ852018 JFT852016:JFV852018 JPP852016:JPR852018 JZL852016:JZN852018 KJH852016:KJJ852018 KTD852016:KTF852018 LCZ852016:LDB852018 LMV852016:LMX852018 LWR852016:LWT852018 MGN852016:MGP852018 MQJ852016:MQL852018 NAF852016:NAH852018 NKB852016:NKD852018 NTX852016:NTZ852018 ODT852016:ODV852018 ONP852016:ONR852018 OXL852016:OXN852018 PHH852016:PHJ852018 PRD852016:PRF852018 QAZ852016:QBB852018 QKV852016:QKX852018 QUR852016:QUT852018 REN852016:REP852018 ROJ852016:ROL852018 RYF852016:RYH852018 SIB852016:SID852018 SRX852016:SRZ852018 TBT852016:TBV852018 TLP852016:TLR852018 TVL852016:TVN852018 UFH852016:UFJ852018 UPD852016:UPF852018 UYZ852016:UZB852018 VIV852016:VIX852018 VSR852016:VST852018 WCN852016:WCP852018 WMJ852016:WML852018 WWF852016:WWH852018 L917552:N917554 JT917552:JV917554 TP917552:TR917554 ADL917552:ADN917554 ANH917552:ANJ917554 AXD917552:AXF917554 BGZ917552:BHB917554 BQV917552:BQX917554 CAR917552:CAT917554 CKN917552:CKP917554 CUJ917552:CUL917554 DEF917552:DEH917554 DOB917552:DOD917554 DXX917552:DXZ917554 EHT917552:EHV917554 ERP917552:ERR917554 FBL917552:FBN917554 FLH917552:FLJ917554 FVD917552:FVF917554 GEZ917552:GFB917554 GOV917552:GOX917554 GYR917552:GYT917554 HIN917552:HIP917554 HSJ917552:HSL917554 ICF917552:ICH917554 IMB917552:IMD917554 IVX917552:IVZ917554 JFT917552:JFV917554 JPP917552:JPR917554 JZL917552:JZN917554 KJH917552:KJJ917554 KTD917552:KTF917554 LCZ917552:LDB917554 LMV917552:LMX917554 LWR917552:LWT917554 MGN917552:MGP917554 MQJ917552:MQL917554 NAF917552:NAH917554 NKB917552:NKD917554 NTX917552:NTZ917554 ODT917552:ODV917554 ONP917552:ONR917554 OXL917552:OXN917554 PHH917552:PHJ917554 PRD917552:PRF917554 QAZ917552:QBB917554 QKV917552:QKX917554 QUR917552:QUT917554 REN917552:REP917554 ROJ917552:ROL917554 RYF917552:RYH917554 SIB917552:SID917554 SRX917552:SRZ917554 TBT917552:TBV917554 TLP917552:TLR917554 TVL917552:TVN917554 UFH917552:UFJ917554 UPD917552:UPF917554 UYZ917552:UZB917554 VIV917552:VIX917554 VSR917552:VST917554 WCN917552:WCP917554 WMJ917552:WML917554 WWF917552:WWH917554 JT47:JV47 TP47:TR47 ADL47:ADN47 ANH47:ANJ47 AXD47:AXF47 BGZ47:BHB47 BQV47:BQX47 CAR47:CAT47 CKN47:CKP47 CUJ47:CUL47 DEF47:DEH47 DOB47:DOD47 DXX47:DXZ47 EHT47:EHV47 ERP47:ERR47 FBL47:FBN47 FLH47:FLJ47 FVD47:FVF47 GEZ47:GFB47 GOV47:GOX47 GYR47:GYT47 HIN47:HIP47 HSJ47:HSL47 ICF47:ICH47 IMB47:IMD47 IVX47:IVZ47 JFT47:JFV47 JPP47:JPR47 JZL47:JZN47 KJH47:KJJ47 KTD47:KTF47 LCZ47:LDB47 LMV47:LMX47 LWR47:LWT47 MGN47:MGP47 MQJ47:MQL47 NAF47:NAH47 NKB47:NKD47 NTX47:NTZ47 ODT47:ODV47 ONP47:ONR47 OXL47:OXN47 PHH47:PHJ47 PRD47:PRF47 QAZ47:QBB47 QKV47:QKX47 QUR47:QUT47 REN47:REP47 ROJ47:ROL47 RYF47:RYH47 SIB47:SID47 SRX47:SRZ47 TBT47:TBV47 TLP47:TLR47 TVL47:TVN47 UFH47:UFJ47 UPD47:UPF47 UYZ47:UZB47 VIV47:VIX47 VSR47:VST47 WCN47:WCP47 WMJ47:WML47 WWF47:WWH47 AD983088:AF983090 AD65584:AF65586 AD131120:AF131122 AD196656:AF196658 AD262192:AF262194 AD327728:AF327730 AD393264:AF393266 AD458800:AF458802 AD524336:AF524338 AD589872:AF589874 AD655408:AF655410 AD720944:AF720946 AD786480:AF786482 AD852016:AF852018 AD917552:AF917554" xr:uid="{00000000-0002-0000-0200-000004000000}">
      <formula1>"1030円,1550円"</formula1>
    </dataValidation>
    <dataValidation type="list" allowBlank="1" showInputMessage="1" showErrorMessage="1" sqref="WWE983097:WWH983099 K983097:N983099 JS983097:JV983099 TO983097:TR983099 ADK983097:ADN983099 ANG983097:ANJ983099 AXC983097:AXF983099 BGY983097:BHB983099 BQU983097:BQX983099 CAQ983097:CAT983099 CKM983097:CKP983099 CUI983097:CUL983099 DEE983097:DEH983099 DOA983097:DOD983099 DXW983097:DXZ983099 EHS983097:EHV983099 ERO983097:ERR983099 FBK983097:FBN983099 FLG983097:FLJ983099 FVC983097:FVF983099 GEY983097:GFB983099 GOU983097:GOX983099 GYQ983097:GYT983099 HIM983097:HIP983099 HSI983097:HSL983099 ICE983097:ICH983099 IMA983097:IMD983099 IVW983097:IVZ983099 JFS983097:JFV983099 JPO983097:JPR983099 JZK983097:JZN983099 KJG983097:KJJ983099 KTC983097:KTF983099 LCY983097:LDB983099 LMU983097:LMX983099 LWQ983097:LWT983099 MGM983097:MGP983099 MQI983097:MQL983099 NAE983097:NAH983099 NKA983097:NKD983099 NTW983097:NTZ983099 ODS983097:ODV983099 ONO983097:ONR983099 OXK983097:OXN983099 PHG983097:PHJ983099 PRC983097:PRF983099 QAY983097:QBB983099 QKU983097:QKX983099 QUQ983097:QUT983099 REM983097:REP983099 ROI983097:ROL983099 RYE983097:RYH983099 SIA983097:SID983099 SRW983097:SRZ983099 TBS983097:TBV983099 TLO983097:TLR983099 TVK983097:TVN983099 UFG983097:UFJ983099 UPC983097:UPF983099 UYY983097:UZB983099 VIU983097:VIX983099 VSQ983097:VST983099 WCM983097:WCP983099 WMI983097:WML983099 K65593:N65595 JS65593:JV65595 TO65593:TR65595 ADK65593:ADN65595 ANG65593:ANJ65595 AXC65593:AXF65595 BGY65593:BHB65595 BQU65593:BQX65595 CAQ65593:CAT65595 CKM65593:CKP65595 CUI65593:CUL65595 DEE65593:DEH65595 DOA65593:DOD65595 DXW65593:DXZ65595 EHS65593:EHV65595 ERO65593:ERR65595 FBK65593:FBN65595 FLG65593:FLJ65595 FVC65593:FVF65595 GEY65593:GFB65595 GOU65593:GOX65595 GYQ65593:GYT65595 HIM65593:HIP65595 HSI65593:HSL65595 ICE65593:ICH65595 IMA65593:IMD65595 IVW65593:IVZ65595 JFS65593:JFV65595 JPO65593:JPR65595 JZK65593:JZN65595 KJG65593:KJJ65595 KTC65593:KTF65595 LCY65593:LDB65595 LMU65593:LMX65595 LWQ65593:LWT65595 MGM65593:MGP65595 MQI65593:MQL65595 NAE65593:NAH65595 NKA65593:NKD65595 NTW65593:NTZ65595 ODS65593:ODV65595 ONO65593:ONR65595 OXK65593:OXN65595 PHG65593:PHJ65595 PRC65593:PRF65595 QAY65593:QBB65595 QKU65593:QKX65595 QUQ65593:QUT65595 REM65593:REP65595 ROI65593:ROL65595 RYE65593:RYH65595 SIA65593:SID65595 SRW65593:SRZ65595 TBS65593:TBV65595 TLO65593:TLR65595 TVK65593:TVN65595 UFG65593:UFJ65595 UPC65593:UPF65595 UYY65593:UZB65595 VIU65593:VIX65595 VSQ65593:VST65595 WCM65593:WCP65595 WMI65593:WML65595 WWE65593:WWH65595 K131129:N131131 JS131129:JV131131 TO131129:TR131131 ADK131129:ADN131131 ANG131129:ANJ131131 AXC131129:AXF131131 BGY131129:BHB131131 BQU131129:BQX131131 CAQ131129:CAT131131 CKM131129:CKP131131 CUI131129:CUL131131 DEE131129:DEH131131 DOA131129:DOD131131 DXW131129:DXZ131131 EHS131129:EHV131131 ERO131129:ERR131131 FBK131129:FBN131131 FLG131129:FLJ131131 FVC131129:FVF131131 GEY131129:GFB131131 GOU131129:GOX131131 GYQ131129:GYT131131 HIM131129:HIP131131 HSI131129:HSL131131 ICE131129:ICH131131 IMA131129:IMD131131 IVW131129:IVZ131131 JFS131129:JFV131131 JPO131129:JPR131131 JZK131129:JZN131131 KJG131129:KJJ131131 KTC131129:KTF131131 LCY131129:LDB131131 LMU131129:LMX131131 LWQ131129:LWT131131 MGM131129:MGP131131 MQI131129:MQL131131 NAE131129:NAH131131 NKA131129:NKD131131 NTW131129:NTZ131131 ODS131129:ODV131131 ONO131129:ONR131131 OXK131129:OXN131131 PHG131129:PHJ131131 PRC131129:PRF131131 QAY131129:QBB131131 QKU131129:QKX131131 QUQ131129:QUT131131 REM131129:REP131131 ROI131129:ROL131131 RYE131129:RYH131131 SIA131129:SID131131 SRW131129:SRZ131131 TBS131129:TBV131131 TLO131129:TLR131131 TVK131129:TVN131131 UFG131129:UFJ131131 UPC131129:UPF131131 UYY131129:UZB131131 VIU131129:VIX131131 VSQ131129:VST131131 WCM131129:WCP131131 WMI131129:WML131131 WWE131129:WWH131131 K196665:N196667 JS196665:JV196667 TO196665:TR196667 ADK196665:ADN196667 ANG196665:ANJ196667 AXC196665:AXF196667 BGY196665:BHB196667 BQU196665:BQX196667 CAQ196665:CAT196667 CKM196665:CKP196667 CUI196665:CUL196667 DEE196665:DEH196667 DOA196665:DOD196667 DXW196665:DXZ196667 EHS196665:EHV196667 ERO196665:ERR196667 FBK196665:FBN196667 FLG196665:FLJ196667 FVC196665:FVF196667 GEY196665:GFB196667 GOU196665:GOX196667 GYQ196665:GYT196667 HIM196665:HIP196667 HSI196665:HSL196667 ICE196665:ICH196667 IMA196665:IMD196667 IVW196665:IVZ196667 JFS196665:JFV196667 JPO196665:JPR196667 JZK196665:JZN196667 KJG196665:KJJ196667 KTC196665:KTF196667 LCY196665:LDB196667 LMU196665:LMX196667 LWQ196665:LWT196667 MGM196665:MGP196667 MQI196665:MQL196667 NAE196665:NAH196667 NKA196665:NKD196667 NTW196665:NTZ196667 ODS196665:ODV196667 ONO196665:ONR196667 OXK196665:OXN196667 PHG196665:PHJ196667 PRC196665:PRF196667 QAY196665:QBB196667 QKU196665:QKX196667 QUQ196665:QUT196667 REM196665:REP196667 ROI196665:ROL196667 RYE196665:RYH196667 SIA196665:SID196667 SRW196665:SRZ196667 TBS196665:TBV196667 TLO196665:TLR196667 TVK196665:TVN196667 UFG196665:UFJ196667 UPC196665:UPF196667 UYY196665:UZB196667 VIU196665:VIX196667 VSQ196665:VST196667 WCM196665:WCP196667 WMI196665:WML196667 WWE196665:WWH196667 K262201:N262203 JS262201:JV262203 TO262201:TR262203 ADK262201:ADN262203 ANG262201:ANJ262203 AXC262201:AXF262203 BGY262201:BHB262203 BQU262201:BQX262203 CAQ262201:CAT262203 CKM262201:CKP262203 CUI262201:CUL262203 DEE262201:DEH262203 DOA262201:DOD262203 DXW262201:DXZ262203 EHS262201:EHV262203 ERO262201:ERR262203 FBK262201:FBN262203 FLG262201:FLJ262203 FVC262201:FVF262203 GEY262201:GFB262203 GOU262201:GOX262203 GYQ262201:GYT262203 HIM262201:HIP262203 HSI262201:HSL262203 ICE262201:ICH262203 IMA262201:IMD262203 IVW262201:IVZ262203 JFS262201:JFV262203 JPO262201:JPR262203 JZK262201:JZN262203 KJG262201:KJJ262203 KTC262201:KTF262203 LCY262201:LDB262203 LMU262201:LMX262203 LWQ262201:LWT262203 MGM262201:MGP262203 MQI262201:MQL262203 NAE262201:NAH262203 NKA262201:NKD262203 NTW262201:NTZ262203 ODS262201:ODV262203 ONO262201:ONR262203 OXK262201:OXN262203 PHG262201:PHJ262203 PRC262201:PRF262203 QAY262201:QBB262203 QKU262201:QKX262203 QUQ262201:QUT262203 REM262201:REP262203 ROI262201:ROL262203 RYE262201:RYH262203 SIA262201:SID262203 SRW262201:SRZ262203 TBS262201:TBV262203 TLO262201:TLR262203 TVK262201:TVN262203 UFG262201:UFJ262203 UPC262201:UPF262203 UYY262201:UZB262203 VIU262201:VIX262203 VSQ262201:VST262203 WCM262201:WCP262203 WMI262201:WML262203 WWE262201:WWH262203 K327737:N327739 JS327737:JV327739 TO327737:TR327739 ADK327737:ADN327739 ANG327737:ANJ327739 AXC327737:AXF327739 BGY327737:BHB327739 BQU327737:BQX327739 CAQ327737:CAT327739 CKM327737:CKP327739 CUI327737:CUL327739 DEE327737:DEH327739 DOA327737:DOD327739 DXW327737:DXZ327739 EHS327737:EHV327739 ERO327737:ERR327739 FBK327737:FBN327739 FLG327737:FLJ327739 FVC327737:FVF327739 GEY327737:GFB327739 GOU327737:GOX327739 GYQ327737:GYT327739 HIM327737:HIP327739 HSI327737:HSL327739 ICE327737:ICH327739 IMA327737:IMD327739 IVW327737:IVZ327739 JFS327737:JFV327739 JPO327737:JPR327739 JZK327737:JZN327739 KJG327737:KJJ327739 KTC327737:KTF327739 LCY327737:LDB327739 LMU327737:LMX327739 LWQ327737:LWT327739 MGM327737:MGP327739 MQI327737:MQL327739 NAE327737:NAH327739 NKA327737:NKD327739 NTW327737:NTZ327739 ODS327737:ODV327739 ONO327737:ONR327739 OXK327737:OXN327739 PHG327737:PHJ327739 PRC327737:PRF327739 QAY327737:QBB327739 QKU327737:QKX327739 QUQ327737:QUT327739 REM327737:REP327739 ROI327737:ROL327739 RYE327737:RYH327739 SIA327737:SID327739 SRW327737:SRZ327739 TBS327737:TBV327739 TLO327737:TLR327739 TVK327737:TVN327739 UFG327737:UFJ327739 UPC327737:UPF327739 UYY327737:UZB327739 VIU327737:VIX327739 VSQ327737:VST327739 WCM327737:WCP327739 WMI327737:WML327739 WWE327737:WWH327739 K393273:N393275 JS393273:JV393275 TO393273:TR393275 ADK393273:ADN393275 ANG393273:ANJ393275 AXC393273:AXF393275 BGY393273:BHB393275 BQU393273:BQX393275 CAQ393273:CAT393275 CKM393273:CKP393275 CUI393273:CUL393275 DEE393273:DEH393275 DOA393273:DOD393275 DXW393273:DXZ393275 EHS393273:EHV393275 ERO393273:ERR393275 FBK393273:FBN393275 FLG393273:FLJ393275 FVC393273:FVF393275 GEY393273:GFB393275 GOU393273:GOX393275 GYQ393273:GYT393275 HIM393273:HIP393275 HSI393273:HSL393275 ICE393273:ICH393275 IMA393273:IMD393275 IVW393273:IVZ393275 JFS393273:JFV393275 JPO393273:JPR393275 JZK393273:JZN393275 KJG393273:KJJ393275 KTC393273:KTF393275 LCY393273:LDB393275 LMU393273:LMX393275 LWQ393273:LWT393275 MGM393273:MGP393275 MQI393273:MQL393275 NAE393273:NAH393275 NKA393273:NKD393275 NTW393273:NTZ393275 ODS393273:ODV393275 ONO393273:ONR393275 OXK393273:OXN393275 PHG393273:PHJ393275 PRC393273:PRF393275 QAY393273:QBB393275 QKU393273:QKX393275 QUQ393273:QUT393275 REM393273:REP393275 ROI393273:ROL393275 RYE393273:RYH393275 SIA393273:SID393275 SRW393273:SRZ393275 TBS393273:TBV393275 TLO393273:TLR393275 TVK393273:TVN393275 UFG393273:UFJ393275 UPC393273:UPF393275 UYY393273:UZB393275 VIU393273:VIX393275 VSQ393273:VST393275 WCM393273:WCP393275 WMI393273:WML393275 WWE393273:WWH393275 K458809:N458811 JS458809:JV458811 TO458809:TR458811 ADK458809:ADN458811 ANG458809:ANJ458811 AXC458809:AXF458811 BGY458809:BHB458811 BQU458809:BQX458811 CAQ458809:CAT458811 CKM458809:CKP458811 CUI458809:CUL458811 DEE458809:DEH458811 DOA458809:DOD458811 DXW458809:DXZ458811 EHS458809:EHV458811 ERO458809:ERR458811 FBK458809:FBN458811 FLG458809:FLJ458811 FVC458809:FVF458811 GEY458809:GFB458811 GOU458809:GOX458811 GYQ458809:GYT458811 HIM458809:HIP458811 HSI458809:HSL458811 ICE458809:ICH458811 IMA458809:IMD458811 IVW458809:IVZ458811 JFS458809:JFV458811 JPO458809:JPR458811 JZK458809:JZN458811 KJG458809:KJJ458811 KTC458809:KTF458811 LCY458809:LDB458811 LMU458809:LMX458811 LWQ458809:LWT458811 MGM458809:MGP458811 MQI458809:MQL458811 NAE458809:NAH458811 NKA458809:NKD458811 NTW458809:NTZ458811 ODS458809:ODV458811 ONO458809:ONR458811 OXK458809:OXN458811 PHG458809:PHJ458811 PRC458809:PRF458811 QAY458809:QBB458811 QKU458809:QKX458811 QUQ458809:QUT458811 REM458809:REP458811 ROI458809:ROL458811 RYE458809:RYH458811 SIA458809:SID458811 SRW458809:SRZ458811 TBS458809:TBV458811 TLO458809:TLR458811 TVK458809:TVN458811 UFG458809:UFJ458811 UPC458809:UPF458811 UYY458809:UZB458811 VIU458809:VIX458811 VSQ458809:VST458811 WCM458809:WCP458811 WMI458809:WML458811 WWE458809:WWH458811 K524345:N524347 JS524345:JV524347 TO524345:TR524347 ADK524345:ADN524347 ANG524345:ANJ524347 AXC524345:AXF524347 BGY524345:BHB524347 BQU524345:BQX524347 CAQ524345:CAT524347 CKM524345:CKP524347 CUI524345:CUL524347 DEE524345:DEH524347 DOA524345:DOD524347 DXW524345:DXZ524347 EHS524345:EHV524347 ERO524345:ERR524347 FBK524345:FBN524347 FLG524345:FLJ524347 FVC524345:FVF524347 GEY524345:GFB524347 GOU524345:GOX524347 GYQ524345:GYT524347 HIM524345:HIP524347 HSI524345:HSL524347 ICE524345:ICH524347 IMA524345:IMD524347 IVW524345:IVZ524347 JFS524345:JFV524347 JPO524345:JPR524347 JZK524345:JZN524347 KJG524345:KJJ524347 KTC524345:KTF524347 LCY524345:LDB524347 LMU524345:LMX524347 LWQ524345:LWT524347 MGM524345:MGP524347 MQI524345:MQL524347 NAE524345:NAH524347 NKA524345:NKD524347 NTW524345:NTZ524347 ODS524345:ODV524347 ONO524345:ONR524347 OXK524345:OXN524347 PHG524345:PHJ524347 PRC524345:PRF524347 QAY524345:QBB524347 QKU524345:QKX524347 QUQ524345:QUT524347 REM524345:REP524347 ROI524345:ROL524347 RYE524345:RYH524347 SIA524345:SID524347 SRW524345:SRZ524347 TBS524345:TBV524347 TLO524345:TLR524347 TVK524345:TVN524347 UFG524345:UFJ524347 UPC524345:UPF524347 UYY524345:UZB524347 VIU524345:VIX524347 VSQ524345:VST524347 WCM524345:WCP524347 WMI524345:WML524347 WWE524345:WWH524347 K589881:N589883 JS589881:JV589883 TO589881:TR589883 ADK589881:ADN589883 ANG589881:ANJ589883 AXC589881:AXF589883 BGY589881:BHB589883 BQU589881:BQX589883 CAQ589881:CAT589883 CKM589881:CKP589883 CUI589881:CUL589883 DEE589881:DEH589883 DOA589881:DOD589883 DXW589881:DXZ589883 EHS589881:EHV589883 ERO589881:ERR589883 FBK589881:FBN589883 FLG589881:FLJ589883 FVC589881:FVF589883 GEY589881:GFB589883 GOU589881:GOX589883 GYQ589881:GYT589883 HIM589881:HIP589883 HSI589881:HSL589883 ICE589881:ICH589883 IMA589881:IMD589883 IVW589881:IVZ589883 JFS589881:JFV589883 JPO589881:JPR589883 JZK589881:JZN589883 KJG589881:KJJ589883 KTC589881:KTF589883 LCY589881:LDB589883 LMU589881:LMX589883 LWQ589881:LWT589883 MGM589881:MGP589883 MQI589881:MQL589883 NAE589881:NAH589883 NKA589881:NKD589883 NTW589881:NTZ589883 ODS589881:ODV589883 ONO589881:ONR589883 OXK589881:OXN589883 PHG589881:PHJ589883 PRC589881:PRF589883 QAY589881:QBB589883 QKU589881:QKX589883 QUQ589881:QUT589883 REM589881:REP589883 ROI589881:ROL589883 RYE589881:RYH589883 SIA589881:SID589883 SRW589881:SRZ589883 TBS589881:TBV589883 TLO589881:TLR589883 TVK589881:TVN589883 UFG589881:UFJ589883 UPC589881:UPF589883 UYY589881:UZB589883 VIU589881:VIX589883 VSQ589881:VST589883 WCM589881:WCP589883 WMI589881:WML589883 WWE589881:WWH589883 K655417:N655419 JS655417:JV655419 TO655417:TR655419 ADK655417:ADN655419 ANG655417:ANJ655419 AXC655417:AXF655419 BGY655417:BHB655419 BQU655417:BQX655419 CAQ655417:CAT655419 CKM655417:CKP655419 CUI655417:CUL655419 DEE655417:DEH655419 DOA655417:DOD655419 DXW655417:DXZ655419 EHS655417:EHV655419 ERO655417:ERR655419 FBK655417:FBN655419 FLG655417:FLJ655419 FVC655417:FVF655419 GEY655417:GFB655419 GOU655417:GOX655419 GYQ655417:GYT655419 HIM655417:HIP655419 HSI655417:HSL655419 ICE655417:ICH655419 IMA655417:IMD655419 IVW655417:IVZ655419 JFS655417:JFV655419 JPO655417:JPR655419 JZK655417:JZN655419 KJG655417:KJJ655419 KTC655417:KTF655419 LCY655417:LDB655419 LMU655417:LMX655419 LWQ655417:LWT655419 MGM655417:MGP655419 MQI655417:MQL655419 NAE655417:NAH655419 NKA655417:NKD655419 NTW655417:NTZ655419 ODS655417:ODV655419 ONO655417:ONR655419 OXK655417:OXN655419 PHG655417:PHJ655419 PRC655417:PRF655419 QAY655417:QBB655419 QKU655417:QKX655419 QUQ655417:QUT655419 REM655417:REP655419 ROI655417:ROL655419 RYE655417:RYH655419 SIA655417:SID655419 SRW655417:SRZ655419 TBS655417:TBV655419 TLO655417:TLR655419 TVK655417:TVN655419 UFG655417:UFJ655419 UPC655417:UPF655419 UYY655417:UZB655419 VIU655417:VIX655419 VSQ655417:VST655419 WCM655417:WCP655419 WMI655417:WML655419 WWE655417:WWH655419 K720953:N720955 JS720953:JV720955 TO720953:TR720955 ADK720953:ADN720955 ANG720953:ANJ720955 AXC720953:AXF720955 BGY720953:BHB720955 BQU720953:BQX720955 CAQ720953:CAT720955 CKM720953:CKP720955 CUI720953:CUL720955 DEE720953:DEH720955 DOA720953:DOD720955 DXW720953:DXZ720955 EHS720953:EHV720955 ERO720953:ERR720955 FBK720953:FBN720955 FLG720953:FLJ720955 FVC720953:FVF720955 GEY720953:GFB720955 GOU720953:GOX720955 GYQ720953:GYT720955 HIM720953:HIP720955 HSI720953:HSL720955 ICE720953:ICH720955 IMA720953:IMD720955 IVW720953:IVZ720955 JFS720953:JFV720955 JPO720953:JPR720955 JZK720953:JZN720955 KJG720953:KJJ720955 KTC720953:KTF720955 LCY720953:LDB720955 LMU720953:LMX720955 LWQ720953:LWT720955 MGM720953:MGP720955 MQI720953:MQL720955 NAE720953:NAH720955 NKA720953:NKD720955 NTW720953:NTZ720955 ODS720953:ODV720955 ONO720953:ONR720955 OXK720953:OXN720955 PHG720953:PHJ720955 PRC720953:PRF720955 QAY720953:QBB720955 QKU720953:QKX720955 QUQ720953:QUT720955 REM720953:REP720955 ROI720953:ROL720955 RYE720953:RYH720955 SIA720953:SID720955 SRW720953:SRZ720955 TBS720953:TBV720955 TLO720953:TLR720955 TVK720953:TVN720955 UFG720953:UFJ720955 UPC720953:UPF720955 UYY720953:UZB720955 VIU720953:VIX720955 VSQ720953:VST720955 WCM720953:WCP720955 WMI720953:WML720955 WWE720953:WWH720955 K786489:N786491 JS786489:JV786491 TO786489:TR786491 ADK786489:ADN786491 ANG786489:ANJ786491 AXC786489:AXF786491 BGY786489:BHB786491 BQU786489:BQX786491 CAQ786489:CAT786491 CKM786489:CKP786491 CUI786489:CUL786491 DEE786489:DEH786491 DOA786489:DOD786491 DXW786489:DXZ786491 EHS786489:EHV786491 ERO786489:ERR786491 FBK786489:FBN786491 FLG786489:FLJ786491 FVC786489:FVF786491 GEY786489:GFB786491 GOU786489:GOX786491 GYQ786489:GYT786491 HIM786489:HIP786491 HSI786489:HSL786491 ICE786489:ICH786491 IMA786489:IMD786491 IVW786489:IVZ786491 JFS786489:JFV786491 JPO786489:JPR786491 JZK786489:JZN786491 KJG786489:KJJ786491 KTC786489:KTF786491 LCY786489:LDB786491 LMU786489:LMX786491 LWQ786489:LWT786491 MGM786489:MGP786491 MQI786489:MQL786491 NAE786489:NAH786491 NKA786489:NKD786491 NTW786489:NTZ786491 ODS786489:ODV786491 ONO786489:ONR786491 OXK786489:OXN786491 PHG786489:PHJ786491 PRC786489:PRF786491 QAY786489:QBB786491 QKU786489:QKX786491 QUQ786489:QUT786491 REM786489:REP786491 ROI786489:ROL786491 RYE786489:RYH786491 SIA786489:SID786491 SRW786489:SRZ786491 TBS786489:TBV786491 TLO786489:TLR786491 TVK786489:TVN786491 UFG786489:UFJ786491 UPC786489:UPF786491 UYY786489:UZB786491 VIU786489:VIX786491 VSQ786489:VST786491 WCM786489:WCP786491 WMI786489:WML786491 WWE786489:WWH786491 K852025:N852027 JS852025:JV852027 TO852025:TR852027 ADK852025:ADN852027 ANG852025:ANJ852027 AXC852025:AXF852027 BGY852025:BHB852027 BQU852025:BQX852027 CAQ852025:CAT852027 CKM852025:CKP852027 CUI852025:CUL852027 DEE852025:DEH852027 DOA852025:DOD852027 DXW852025:DXZ852027 EHS852025:EHV852027 ERO852025:ERR852027 FBK852025:FBN852027 FLG852025:FLJ852027 FVC852025:FVF852027 GEY852025:GFB852027 GOU852025:GOX852027 GYQ852025:GYT852027 HIM852025:HIP852027 HSI852025:HSL852027 ICE852025:ICH852027 IMA852025:IMD852027 IVW852025:IVZ852027 JFS852025:JFV852027 JPO852025:JPR852027 JZK852025:JZN852027 KJG852025:KJJ852027 KTC852025:KTF852027 LCY852025:LDB852027 LMU852025:LMX852027 LWQ852025:LWT852027 MGM852025:MGP852027 MQI852025:MQL852027 NAE852025:NAH852027 NKA852025:NKD852027 NTW852025:NTZ852027 ODS852025:ODV852027 ONO852025:ONR852027 OXK852025:OXN852027 PHG852025:PHJ852027 PRC852025:PRF852027 QAY852025:QBB852027 QKU852025:QKX852027 QUQ852025:QUT852027 REM852025:REP852027 ROI852025:ROL852027 RYE852025:RYH852027 SIA852025:SID852027 SRW852025:SRZ852027 TBS852025:TBV852027 TLO852025:TLR852027 TVK852025:TVN852027 UFG852025:UFJ852027 UPC852025:UPF852027 UYY852025:UZB852027 VIU852025:VIX852027 VSQ852025:VST852027 WCM852025:WCP852027 WMI852025:WML852027 WWE852025:WWH852027 K917561:N917563 JS917561:JV917563 TO917561:TR917563 ADK917561:ADN917563 ANG917561:ANJ917563 AXC917561:AXF917563 BGY917561:BHB917563 BQU917561:BQX917563 CAQ917561:CAT917563 CKM917561:CKP917563 CUI917561:CUL917563 DEE917561:DEH917563 DOA917561:DOD917563 DXW917561:DXZ917563 EHS917561:EHV917563 ERO917561:ERR917563 FBK917561:FBN917563 FLG917561:FLJ917563 FVC917561:FVF917563 GEY917561:GFB917563 GOU917561:GOX917563 GYQ917561:GYT917563 HIM917561:HIP917563 HSI917561:HSL917563 ICE917561:ICH917563 IMA917561:IMD917563 IVW917561:IVZ917563 JFS917561:JFV917563 JPO917561:JPR917563 JZK917561:JZN917563 KJG917561:KJJ917563 KTC917561:KTF917563 LCY917561:LDB917563 LMU917561:LMX917563 LWQ917561:LWT917563 MGM917561:MGP917563 MQI917561:MQL917563 NAE917561:NAH917563 NKA917561:NKD917563 NTW917561:NTZ917563 ODS917561:ODV917563 ONO917561:ONR917563 OXK917561:OXN917563 PHG917561:PHJ917563 PRC917561:PRF917563 QAY917561:QBB917563 QKU917561:QKX917563 QUQ917561:QUT917563 REM917561:REP917563 ROI917561:ROL917563 RYE917561:RYH917563 SIA917561:SID917563 SRW917561:SRZ917563 TBS917561:TBV917563 TLO917561:TLR917563 TVK917561:TVN917563 UFG917561:UFJ917563 UPC917561:UPF917563 UYY917561:UZB917563 VIU917561:VIX917563 VSQ917561:VST917563 WCM917561:WCP917563 WMI917561:WML917563 WWE917561:WWH917563 JS58:JV64 TO58:TR64 ADK58:ADN64 ANG58:ANJ64 AXC58:AXF64 BGY58:BHB64 BQU58:BQX64 CAQ58:CAT64 CKM58:CKP64 CUI58:CUL64 DEE58:DEH64 DOA58:DOD64 DXW58:DXZ64 EHS58:EHV64 ERO58:ERR64 FBK58:FBN64 FLG58:FLJ64 FVC58:FVF64 GEY58:GFB64 GOU58:GOX64 GYQ58:GYT64 HIM58:HIP64 HSI58:HSL64 ICE58:ICH64 IMA58:IMD64 IVW58:IVZ64 JFS58:JFV64 JPO58:JPR64 JZK58:JZN64 KJG58:KJJ64 KTC58:KTF64 LCY58:LDB64 LMU58:LMX64 LWQ58:LWT64 MGM58:MGP64 MQI58:MQL64 NAE58:NAH64 NKA58:NKD64 NTW58:NTZ64 ODS58:ODV64 ONO58:ONR64 OXK58:OXN64 PHG58:PHJ64 PRC58:PRF64 QAY58:QBB64 QKU58:QKX64 QUQ58:QUT64 REM58:REP64 ROI58:ROL64 RYE58:RYH64 SIA58:SID64 SRW58:SRZ64 TBS58:TBV64 TLO58:TLR64 TVK58:TVN64 UFG58:UFJ64 UPC58:UPF64 UYY58:UZB64 VIU58:VIX64 VSQ58:VST64 WCM58:WCP64 WMI58:WML64 WWE58:WWH64 AC983097:AF983099 AC65593:AF65595 AC131129:AF131131 AC196665:AF196667 AC262201:AF262203 AC327737:AF327739 AC393273:AF393275 AC458809:AF458811 AC524345:AF524347 AC589881:AF589883 AC655417:AF655419 AC720953:AF720955 AC786489:AF786491 AC852025:AF852027 AC917561:AF917563" xr:uid="{00000000-0002-0000-0200-000005000000}">
      <formula1>"右回り,左回り,両回り,どちらでもよい"</formula1>
    </dataValidation>
    <dataValidation type="list" allowBlank="1" showInputMessage="1" showErrorMessage="1" sqref="WWF983101:WWH983106 L983101:N983106 JT983101:JV983106 TP983101:TR983106 ADL983101:ADN983106 ANH983101:ANJ983106 AXD983101:AXF983106 BGZ983101:BHB983106 BQV983101:BQX983106 CAR983101:CAT983106 CKN983101:CKP983106 CUJ983101:CUL983106 DEF983101:DEH983106 DOB983101:DOD983106 DXX983101:DXZ983106 EHT983101:EHV983106 ERP983101:ERR983106 FBL983101:FBN983106 FLH983101:FLJ983106 FVD983101:FVF983106 GEZ983101:GFB983106 GOV983101:GOX983106 GYR983101:GYT983106 HIN983101:HIP983106 HSJ983101:HSL983106 ICF983101:ICH983106 IMB983101:IMD983106 IVX983101:IVZ983106 JFT983101:JFV983106 JPP983101:JPR983106 JZL983101:JZN983106 KJH983101:KJJ983106 KTD983101:KTF983106 LCZ983101:LDB983106 LMV983101:LMX983106 LWR983101:LWT983106 MGN983101:MGP983106 MQJ983101:MQL983106 NAF983101:NAH983106 NKB983101:NKD983106 NTX983101:NTZ983106 ODT983101:ODV983106 ONP983101:ONR983106 OXL983101:OXN983106 PHH983101:PHJ983106 PRD983101:PRF983106 QAZ983101:QBB983106 QKV983101:QKX983106 QUR983101:QUT983106 REN983101:REP983106 ROJ983101:ROL983106 RYF983101:RYH983106 SIB983101:SID983106 SRX983101:SRZ983106 TBT983101:TBV983106 TLP983101:TLR983106 TVL983101:TVN983106 UFH983101:UFJ983106 UPD983101:UPF983106 UYZ983101:UZB983106 VIV983101:VIX983106 VSR983101:VST983106 WCN983101:WCP983106 WMJ983101:WML983106 L65597:N65602 JT65597:JV65602 TP65597:TR65602 ADL65597:ADN65602 ANH65597:ANJ65602 AXD65597:AXF65602 BGZ65597:BHB65602 BQV65597:BQX65602 CAR65597:CAT65602 CKN65597:CKP65602 CUJ65597:CUL65602 DEF65597:DEH65602 DOB65597:DOD65602 DXX65597:DXZ65602 EHT65597:EHV65602 ERP65597:ERR65602 FBL65597:FBN65602 FLH65597:FLJ65602 FVD65597:FVF65602 GEZ65597:GFB65602 GOV65597:GOX65602 GYR65597:GYT65602 HIN65597:HIP65602 HSJ65597:HSL65602 ICF65597:ICH65602 IMB65597:IMD65602 IVX65597:IVZ65602 JFT65597:JFV65602 JPP65597:JPR65602 JZL65597:JZN65602 KJH65597:KJJ65602 KTD65597:KTF65602 LCZ65597:LDB65602 LMV65597:LMX65602 LWR65597:LWT65602 MGN65597:MGP65602 MQJ65597:MQL65602 NAF65597:NAH65602 NKB65597:NKD65602 NTX65597:NTZ65602 ODT65597:ODV65602 ONP65597:ONR65602 OXL65597:OXN65602 PHH65597:PHJ65602 PRD65597:PRF65602 QAZ65597:QBB65602 QKV65597:QKX65602 QUR65597:QUT65602 REN65597:REP65602 ROJ65597:ROL65602 RYF65597:RYH65602 SIB65597:SID65602 SRX65597:SRZ65602 TBT65597:TBV65602 TLP65597:TLR65602 TVL65597:TVN65602 UFH65597:UFJ65602 UPD65597:UPF65602 UYZ65597:UZB65602 VIV65597:VIX65602 VSR65597:VST65602 WCN65597:WCP65602 WMJ65597:WML65602 WWF65597:WWH65602 L131133:N131138 JT131133:JV131138 TP131133:TR131138 ADL131133:ADN131138 ANH131133:ANJ131138 AXD131133:AXF131138 BGZ131133:BHB131138 BQV131133:BQX131138 CAR131133:CAT131138 CKN131133:CKP131138 CUJ131133:CUL131138 DEF131133:DEH131138 DOB131133:DOD131138 DXX131133:DXZ131138 EHT131133:EHV131138 ERP131133:ERR131138 FBL131133:FBN131138 FLH131133:FLJ131138 FVD131133:FVF131138 GEZ131133:GFB131138 GOV131133:GOX131138 GYR131133:GYT131138 HIN131133:HIP131138 HSJ131133:HSL131138 ICF131133:ICH131138 IMB131133:IMD131138 IVX131133:IVZ131138 JFT131133:JFV131138 JPP131133:JPR131138 JZL131133:JZN131138 KJH131133:KJJ131138 KTD131133:KTF131138 LCZ131133:LDB131138 LMV131133:LMX131138 LWR131133:LWT131138 MGN131133:MGP131138 MQJ131133:MQL131138 NAF131133:NAH131138 NKB131133:NKD131138 NTX131133:NTZ131138 ODT131133:ODV131138 ONP131133:ONR131138 OXL131133:OXN131138 PHH131133:PHJ131138 PRD131133:PRF131138 QAZ131133:QBB131138 QKV131133:QKX131138 QUR131133:QUT131138 REN131133:REP131138 ROJ131133:ROL131138 RYF131133:RYH131138 SIB131133:SID131138 SRX131133:SRZ131138 TBT131133:TBV131138 TLP131133:TLR131138 TVL131133:TVN131138 UFH131133:UFJ131138 UPD131133:UPF131138 UYZ131133:UZB131138 VIV131133:VIX131138 VSR131133:VST131138 WCN131133:WCP131138 WMJ131133:WML131138 WWF131133:WWH131138 L196669:N196674 JT196669:JV196674 TP196669:TR196674 ADL196669:ADN196674 ANH196669:ANJ196674 AXD196669:AXF196674 BGZ196669:BHB196674 BQV196669:BQX196674 CAR196669:CAT196674 CKN196669:CKP196674 CUJ196669:CUL196674 DEF196669:DEH196674 DOB196669:DOD196674 DXX196669:DXZ196674 EHT196669:EHV196674 ERP196669:ERR196674 FBL196669:FBN196674 FLH196669:FLJ196674 FVD196669:FVF196674 GEZ196669:GFB196674 GOV196669:GOX196674 GYR196669:GYT196674 HIN196669:HIP196674 HSJ196669:HSL196674 ICF196669:ICH196674 IMB196669:IMD196674 IVX196669:IVZ196674 JFT196669:JFV196674 JPP196669:JPR196674 JZL196669:JZN196674 KJH196669:KJJ196674 KTD196669:KTF196674 LCZ196669:LDB196674 LMV196669:LMX196674 LWR196669:LWT196674 MGN196669:MGP196674 MQJ196669:MQL196674 NAF196669:NAH196674 NKB196669:NKD196674 NTX196669:NTZ196674 ODT196669:ODV196674 ONP196669:ONR196674 OXL196669:OXN196674 PHH196669:PHJ196674 PRD196669:PRF196674 QAZ196669:QBB196674 QKV196669:QKX196674 QUR196669:QUT196674 REN196669:REP196674 ROJ196669:ROL196674 RYF196669:RYH196674 SIB196669:SID196674 SRX196669:SRZ196674 TBT196669:TBV196674 TLP196669:TLR196674 TVL196669:TVN196674 UFH196669:UFJ196674 UPD196669:UPF196674 UYZ196669:UZB196674 VIV196669:VIX196674 VSR196669:VST196674 WCN196669:WCP196674 WMJ196669:WML196674 WWF196669:WWH196674 L262205:N262210 JT262205:JV262210 TP262205:TR262210 ADL262205:ADN262210 ANH262205:ANJ262210 AXD262205:AXF262210 BGZ262205:BHB262210 BQV262205:BQX262210 CAR262205:CAT262210 CKN262205:CKP262210 CUJ262205:CUL262210 DEF262205:DEH262210 DOB262205:DOD262210 DXX262205:DXZ262210 EHT262205:EHV262210 ERP262205:ERR262210 FBL262205:FBN262210 FLH262205:FLJ262210 FVD262205:FVF262210 GEZ262205:GFB262210 GOV262205:GOX262210 GYR262205:GYT262210 HIN262205:HIP262210 HSJ262205:HSL262210 ICF262205:ICH262210 IMB262205:IMD262210 IVX262205:IVZ262210 JFT262205:JFV262210 JPP262205:JPR262210 JZL262205:JZN262210 KJH262205:KJJ262210 KTD262205:KTF262210 LCZ262205:LDB262210 LMV262205:LMX262210 LWR262205:LWT262210 MGN262205:MGP262210 MQJ262205:MQL262210 NAF262205:NAH262210 NKB262205:NKD262210 NTX262205:NTZ262210 ODT262205:ODV262210 ONP262205:ONR262210 OXL262205:OXN262210 PHH262205:PHJ262210 PRD262205:PRF262210 QAZ262205:QBB262210 QKV262205:QKX262210 QUR262205:QUT262210 REN262205:REP262210 ROJ262205:ROL262210 RYF262205:RYH262210 SIB262205:SID262210 SRX262205:SRZ262210 TBT262205:TBV262210 TLP262205:TLR262210 TVL262205:TVN262210 UFH262205:UFJ262210 UPD262205:UPF262210 UYZ262205:UZB262210 VIV262205:VIX262210 VSR262205:VST262210 WCN262205:WCP262210 WMJ262205:WML262210 WWF262205:WWH262210 L327741:N327746 JT327741:JV327746 TP327741:TR327746 ADL327741:ADN327746 ANH327741:ANJ327746 AXD327741:AXF327746 BGZ327741:BHB327746 BQV327741:BQX327746 CAR327741:CAT327746 CKN327741:CKP327746 CUJ327741:CUL327746 DEF327741:DEH327746 DOB327741:DOD327746 DXX327741:DXZ327746 EHT327741:EHV327746 ERP327741:ERR327746 FBL327741:FBN327746 FLH327741:FLJ327746 FVD327741:FVF327746 GEZ327741:GFB327746 GOV327741:GOX327746 GYR327741:GYT327746 HIN327741:HIP327746 HSJ327741:HSL327746 ICF327741:ICH327746 IMB327741:IMD327746 IVX327741:IVZ327746 JFT327741:JFV327746 JPP327741:JPR327746 JZL327741:JZN327746 KJH327741:KJJ327746 KTD327741:KTF327746 LCZ327741:LDB327746 LMV327741:LMX327746 LWR327741:LWT327746 MGN327741:MGP327746 MQJ327741:MQL327746 NAF327741:NAH327746 NKB327741:NKD327746 NTX327741:NTZ327746 ODT327741:ODV327746 ONP327741:ONR327746 OXL327741:OXN327746 PHH327741:PHJ327746 PRD327741:PRF327746 QAZ327741:QBB327746 QKV327741:QKX327746 QUR327741:QUT327746 REN327741:REP327746 ROJ327741:ROL327746 RYF327741:RYH327746 SIB327741:SID327746 SRX327741:SRZ327746 TBT327741:TBV327746 TLP327741:TLR327746 TVL327741:TVN327746 UFH327741:UFJ327746 UPD327741:UPF327746 UYZ327741:UZB327746 VIV327741:VIX327746 VSR327741:VST327746 WCN327741:WCP327746 WMJ327741:WML327746 WWF327741:WWH327746 L393277:N393282 JT393277:JV393282 TP393277:TR393282 ADL393277:ADN393282 ANH393277:ANJ393282 AXD393277:AXF393282 BGZ393277:BHB393282 BQV393277:BQX393282 CAR393277:CAT393282 CKN393277:CKP393282 CUJ393277:CUL393282 DEF393277:DEH393282 DOB393277:DOD393282 DXX393277:DXZ393282 EHT393277:EHV393282 ERP393277:ERR393282 FBL393277:FBN393282 FLH393277:FLJ393282 FVD393277:FVF393282 GEZ393277:GFB393282 GOV393277:GOX393282 GYR393277:GYT393282 HIN393277:HIP393282 HSJ393277:HSL393282 ICF393277:ICH393282 IMB393277:IMD393282 IVX393277:IVZ393282 JFT393277:JFV393282 JPP393277:JPR393282 JZL393277:JZN393282 KJH393277:KJJ393282 KTD393277:KTF393282 LCZ393277:LDB393282 LMV393277:LMX393282 LWR393277:LWT393282 MGN393277:MGP393282 MQJ393277:MQL393282 NAF393277:NAH393282 NKB393277:NKD393282 NTX393277:NTZ393282 ODT393277:ODV393282 ONP393277:ONR393282 OXL393277:OXN393282 PHH393277:PHJ393282 PRD393277:PRF393282 QAZ393277:QBB393282 QKV393277:QKX393282 QUR393277:QUT393282 REN393277:REP393282 ROJ393277:ROL393282 RYF393277:RYH393282 SIB393277:SID393282 SRX393277:SRZ393282 TBT393277:TBV393282 TLP393277:TLR393282 TVL393277:TVN393282 UFH393277:UFJ393282 UPD393277:UPF393282 UYZ393277:UZB393282 VIV393277:VIX393282 VSR393277:VST393282 WCN393277:WCP393282 WMJ393277:WML393282 WWF393277:WWH393282 L458813:N458818 JT458813:JV458818 TP458813:TR458818 ADL458813:ADN458818 ANH458813:ANJ458818 AXD458813:AXF458818 BGZ458813:BHB458818 BQV458813:BQX458818 CAR458813:CAT458818 CKN458813:CKP458818 CUJ458813:CUL458818 DEF458813:DEH458818 DOB458813:DOD458818 DXX458813:DXZ458818 EHT458813:EHV458818 ERP458813:ERR458818 FBL458813:FBN458818 FLH458813:FLJ458818 FVD458813:FVF458818 GEZ458813:GFB458818 GOV458813:GOX458818 GYR458813:GYT458818 HIN458813:HIP458818 HSJ458813:HSL458818 ICF458813:ICH458818 IMB458813:IMD458818 IVX458813:IVZ458818 JFT458813:JFV458818 JPP458813:JPR458818 JZL458813:JZN458818 KJH458813:KJJ458818 KTD458813:KTF458818 LCZ458813:LDB458818 LMV458813:LMX458818 LWR458813:LWT458818 MGN458813:MGP458818 MQJ458813:MQL458818 NAF458813:NAH458818 NKB458813:NKD458818 NTX458813:NTZ458818 ODT458813:ODV458818 ONP458813:ONR458818 OXL458813:OXN458818 PHH458813:PHJ458818 PRD458813:PRF458818 QAZ458813:QBB458818 QKV458813:QKX458818 QUR458813:QUT458818 REN458813:REP458818 ROJ458813:ROL458818 RYF458813:RYH458818 SIB458813:SID458818 SRX458813:SRZ458818 TBT458813:TBV458818 TLP458813:TLR458818 TVL458813:TVN458818 UFH458813:UFJ458818 UPD458813:UPF458818 UYZ458813:UZB458818 VIV458813:VIX458818 VSR458813:VST458818 WCN458813:WCP458818 WMJ458813:WML458818 WWF458813:WWH458818 L524349:N524354 JT524349:JV524354 TP524349:TR524354 ADL524349:ADN524354 ANH524349:ANJ524354 AXD524349:AXF524354 BGZ524349:BHB524354 BQV524349:BQX524354 CAR524349:CAT524354 CKN524349:CKP524354 CUJ524349:CUL524354 DEF524349:DEH524354 DOB524349:DOD524354 DXX524349:DXZ524354 EHT524349:EHV524354 ERP524349:ERR524354 FBL524349:FBN524354 FLH524349:FLJ524354 FVD524349:FVF524354 GEZ524349:GFB524354 GOV524349:GOX524354 GYR524349:GYT524354 HIN524349:HIP524354 HSJ524349:HSL524354 ICF524349:ICH524354 IMB524349:IMD524354 IVX524349:IVZ524354 JFT524349:JFV524354 JPP524349:JPR524354 JZL524349:JZN524354 KJH524349:KJJ524354 KTD524349:KTF524354 LCZ524349:LDB524354 LMV524349:LMX524354 LWR524349:LWT524354 MGN524349:MGP524354 MQJ524349:MQL524354 NAF524349:NAH524354 NKB524349:NKD524354 NTX524349:NTZ524354 ODT524349:ODV524354 ONP524349:ONR524354 OXL524349:OXN524354 PHH524349:PHJ524354 PRD524349:PRF524354 QAZ524349:QBB524354 QKV524349:QKX524354 QUR524349:QUT524354 REN524349:REP524354 ROJ524349:ROL524354 RYF524349:RYH524354 SIB524349:SID524354 SRX524349:SRZ524354 TBT524349:TBV524354 TLP524349:TLR524354 TVL524349:TVN524354 UFH524349:UFJ524354 UPD524349:UPF524354 UYZ524349:UZB524354 VIV524349:VIX524354 VSR524349:VST524354 WCN524349:WCP524354 WMJ524349:WML524354 WWF524349:WWH524354 L589885:N589890 JT589885:JV589890 TP589885:TR589890 ADL589885:ADN589890 ANH589885:ANJ589890 AXD589885:AXF589890 BGZ589885:BHB589890 BQV589885:BQX589890 CAR589885:CAT589890 CKN589885:CKP589890 CUJ589885:CUL589890 DEF589885:DEH589890 DOB589885:DOD589890 DXX589885:DXZ589890 EHT589885:EHV589890 ERP589885:ERR589890 FBL589885:FBN589890 FLH589885:FLJ589890 FVD589885:FVF589890 GEZ589885:GFB589890 GOV589885:GOX589890 GYR589885:GYT589890 HIN589885:HIP589890 HSJ589885:HSL589890 ICF589885:ICH589890 IMB589885:IMD589890 IVX589885:IVZ589890 JFT589885:JFV589890 JPP589885:JPR589890 JZL589885:JZN589890 KJH589885:KJJ589890 KTD589885:KTF589890 LCZ589885:LDB589890 LMV589885:LMX589890 LWR589885:LWT589890 MGN589885:MGP589890 MQJ589885:MQL589890 NAF589885:NAH589890 NKB589885:NKD589890 NTX589885:NTZ589890 ODT589885:ODV589890 ONP589885:ONR589890 OXL589885:OXN589890 PHH589885:PHJ589890 PRD589885:PRF589890 QAZ589885:QBB589890 QKV589885:QKX589890 QUR589885:QUT589890 REN589885:REP589890 ROJ589885:ROL589890 RYF589885:RYH589890 SIB589885:SID589890 SRX589885:SRZ589890 TBT589885:TBV589890 TLP589885:TLR589890 TVL589885:TVN589890 UFH589885:UFJ589890 UPD589885:UPF589890 UYZ589885:UZB589890 VIV589885:VIX589890 VSR589885:VST589890 WCN589885:WCP589890 WMJ589885:WML589890 WWF589885:WWH589890 L655421:N655426 JT655421:JV655426 TP655421:TR655426 ADL655421:ADN655426 ANH655421:ANJ655426 AXD655421:AXF655426 BGZ655421:BHB655426 BQV655421:BQX655426 CAR655421:CAT655426 CKN655421:CKP655426 CUJ655421:CUL655426 DEF655421:DEH655426 DOB655421:DOD655426 DXX655421:DXZ655426 EHT655421:EHV655426 ERP655421:ERR655426 FBL655421:FBN655426 FLH655421:FLJ655426 FVD655421:FVF655426 GEZ655421:GFB655426 GOV655421:GOX655426 GYR655421:GYT655426 HIN655421:HIP655426 HSJ655421:HSL655426 ICF655421:ICH655426 IMB655421:IMD655426 IVX655421:IVZ655426 JFT655421:JFV655426 JPP655421:JPR655426 JZL655421:JZN655426 KJH655421:KJJ655426 KTD655421:KTF655426 LCZ655421:LDB655426 LMV655421:LMX655426 LWR655421:LWT655426 MGN655421:MGP655426 MQJ655421:MQL655426 NAF655421:NAH655426 NKB655421:NKD655426 NTX655421:NTZ655426 ODT655421:ODV655426 ONP655421:ONR655426 OXL655421:OXN655426 PHH655421:PHJ655426 PRD655421:PRF655426 QAZ655421:QBB655426 QKV655421:QKX655426 QUR655421:QUT655426 REN655421:REP655426 ROJ655421:ROL655426 RYF655421:RYH655426 SIB655421:SID655426 SRX655421:SRZ655426 TBT655421:TBV655426 TLP655421:TLR655426 TVL655421:TVN655426 UFH655421:UFJ655426 UPD655421:UPF655426 UYZ655421:UZB655426 VIV655421:VIX655426 VSR655421:VST655426 WCN655421:WCP655426 WMJ655421:WML655426 WWF655421:WWH655426 L720957:N720962 JT720957:JV720962 TP720957:TR720962 ADL720957:ADN720962 ANH720957:ANJ720962 AXD720957:AXF720962 BGZ720957:BHB720962 BQV720957:BQX720962 CAR720957:CAT720962 CKN720957:CKP720962 CUJ720957:CUL720962 DEF720957:DEH720962 DOB720957:DOD720962 DXX720957:DXZ720962 EHT720957:EHV720962 ERP720957:ERR720962 FBL720957:FBN720962 FLH720957:FLJ720962 FVD720957:FVF720962 GEZ720957:GFB720962 GOV720957:GOX720962 GYR720957:GYT720962 HIN720957:HIP720962 HSJ720957:HSL720962 ICF720957:ICH720962 IMB720957:IMD720962 IVX720957:IVZ720962 JFT720957:JFV720962 JPP720957:JPR720962 JZL720957:JZN720962 KJH720957:KJJ720962 KTD720957:KTF720962 LCZ720957:LDB720962 LMV720957:LMX720962 LWR720957:LWT720962 MGN720957:MGP720962 MQJ720957:MQL720962 NAF720957:NAH720962 NKB720957:NKD720962 NTX720957:NTZ720962 ODT720957:ODV720962 ONP720957:ONR720962 OXL720957:OXN720962 PHH720957:PHJ720962 PRD720957:PRF720962 QAZ720957:QBB720962 QKV720957:QKX720962 QUR720957:QUT720962 REN720957:REP720962 ROJ720957:ROL720962 RYF720957:RYH720962 SIB720957:SID720962 SRX720957:SRZ720962 TBT720957:TBV720962 TLP720957:TLR720962 TVL720957:TVN720962 UFH720957:UFJ720962 UPD720957:UPF720962 UYZ720957:UZB720962 VIV720957:VIX720962 VSR720957:VST720962 WCN720957:WCP720962 WMJ720957:WML720962 WWF720957:WWH720962 L786493:N786498 JT786493:JV786498 TP786493:TR786498 ADL786493:ADN786498 ANH786493:ANJ786498 AXD786493:AXF786498 BGZ786493:BHB786498 BQV786493:BQX786498 CAR786493:CAT786498 CKN786493:CKP786498 CUJ786493:CUL786498 DEF786493:DEH786498 DOB786493:DOD786498 DXX786493:DXZ786498 EHT786493:EHV786498 ERP786493:ERR786498 FBL786493:FBN786498 FLH786493:FLJ786498 FVD786493:FVF786498 GEZ786493:GFB786498 GOV786493:GOX786498 GYR786493:GYT786498 HIN786493:HIP786498 HSJ786493:HSL786498 ICF786493:ICH786498 IMB786493:IMD786498 IVX786493:IVZ786498 JFT786493:JFV786498 JPP786493:JPR786498 JZL786493:JZN786498 KJH786493:KJJ786498 KTD786493:KTF786498 LCZ786493:LDB786498 LMV786493:LMX786498 LWR786493:LWT786498 MGN786493:MGP786498 MQJ786493:MQL786498 NAF786493:NAH786498 NKB786493:NKD786498 NTX786493:NTZ786498 ODT786493:ODV786498 ONP786493:ONR786498 OXL786493:OXN786498 PHH786493:PHJ786498 PRD786493:PRF786498 QAZ786493:QBB786498 QKV786493:QKX786498 QUR786493:QUT786498 REN786493:REP786498 ROJ786493:ROL786498 RYF786493:RYH786498 SIB786493:SID786498 SRX786493:SRZ786498 TBT786493:TBV786498 TLP786493:TLR786498 TVL786493:TVN786498 UFH786493:UFJ786498 UPD786493:UPF786498 UYZ786493:UZB786498 VIV786493:VIX786498 VSR786493:VST786498 WCN786493:WCP786498 WMJ786493:WML786498 WWF786493:WWH786498 L852029:N852034 JT852029:JV852034 TP852029:TR852034 ADL852029:ADN852034 ANH852029:ANJ852034 AXD852029:AXF852034 BGZ852029:BHB852034 BQV852029:BQX852034 CAR852029:CAT852034 CKN852029:CKP852034 CUJ852029:CUL852034 DEF852029:DEH852034 DOB852029:DOD852034 DXX852029:DXZ852034 EHT852029:EHV852034 ERP852029:ERR852034 FBL852029:FBN852034 FLH852029:FLJ852034 FVD852029:FVF852034 GEZ852029:GFB852034 GOV852029:GOX852034 GYR852029:GYT852034 HIN852029:HIP852034 HSJ852029:HSL852034 ICF852029:ICH852034 IMB852029:IMD852034 IVX852029:IVZ852034 JFT852029:JFV852034 JPP852029:JPR852034 JZL852029:JZN852034 KJH852029:KJJ852034 KTD852029:KTF852034 LCZ852029:LDB852034 LMV852029:LMX852034 LWR852029:LWT852034 MGN852029:MGP852034 MQJ852029:MQL852034 NAF852029:NAH852034 NKB852029:NKD852034 NTX852029:NTZ852034 ODT852029:ODV852034 ONP852029:ONR852034 OXL852029:OXN852034 PHH852029:PHJ852034 PRD852029:PRF852034 QAZ852029:QBB852034 QKV852029:QKX852034 QUR852029:QUT852034 REN852029:REP852034 ROJ852029:ROL852034 RYF852029:RYH852034 SIB852029:SID852034 SRX852029:SRZ852034 TBT852029:TBV852034 TLP852029:TLR852034 TVL852029:TVN852034 UFH852029:UFJ852034 UPD852029:UPF852034 UYZ852029:UZB852034 VIV852029:VIX852034 VSR852029:VST852034 WCN852029:WCP852034 WMJ852029:WML852034 WWF852029:WWH852034 L917565:N917570 JT917565:JV917570 TP917565:TR917570 ADL917565:ADN917570 ANH917565:ANJ917570 AXD917565:AXF917570 BGZ917565:BHB917570 BQV917565:BQX917570 CAR917565:CAT917570 CKN917565:CKP917570 CUJ917565:CUL917570 DEF917565:DEH917570 DOB917565:DOD917570 DXX917565:DXZ917570 EHT917565:EHV917570 ERP917565:ERR917570 FBL917565:FBN917570 FLH917565:FLJ917570 FVD917565:FVF917570 GEZ917565:GFB917570 GOV917565:GOX917570 GYR917565:GYT917570 HIN917565:HIP917570 HSJ917565:HSL917570 ICF917565:ICH917570 IMB917565:IMD917570 IVX917565:IVZ917570 JFT917565:JFV917570 JPP917565:JPR917570 JZL917565:JZN917570 KJH917565:KJJ917570 KTD917565:KTF917570 LCZ917565:LDB917570 LMV917565:LMX917570 LWR917565:LWT917570 MGN917565:MGP917570 MQJ917565:MQL917570 NAF917565:NAH917570 NKB917565:NKD917570 NTX917565:NTZ917570 ODT917565:ODV917570 ONP917565:ONR917570 OXL917565:OXN917570 PHH917565:PHJ917570 PRD917565:PRF917570 QAZ917565:QBB917570 QKV917565:QKX917570 QUR917565:QUT917570 REN917565:REP917570 ROJ917565:ROL917570 RYF917565:RYH917570 SIB917565:SID917570 SRX917565:SRZ917570 TBT917565:TBV917570 TLP917565:TLR917570 TVL917565:TVN917570 UFH917565:UFJ917570 UPD917565:UPF917570 UYZ917565:UZB917570 VIV917565:VIX917570 VSR917565:VST917570 WCN917565:WCP917570 WMJ917565:WML917570 WWF917565:WWH917570 AD983101:AF983106 AD65597:AF65602 AD131133:AF131138 AD196669:AF196674 AD262205:AF262210 AD327741:AF327746 AD393277:AF393282 AD458813:AF458818 AD524349:AF524354 AD589885:AF589890 AD655421:AF655426 AD720957:AF720962 AD786493:AF786498 AD852029:AF852034 AD917565:AF917570 WWF66:WWH69 WMJ66:WML69 WCN66:WCP69 VSR66:VST69 VIV66:VIX69 UYZ66:UZB69 UPD66:UPF69 UFH66:UFJ69 TVL66:TVN69 TLP66:TLR69 TBT66:TBV69 SRX66:SRZ69 SIB66:SID69 RYF66:RYH69 ROJ66:ROL69 REN66:REP69 QUR66:QUT69 QKV66:QKX69 QAZ66:QBB69 PRD66:PRF69 PHH66:PHJ69 OXL66:OXN69 ONP66:ONR69 ODT66:ODV69 NTX66:NTZ69 NKB66:NKD69 NAF66:NAH69 MQJ66:MQL69 MGN66:MGP69 LWR66:LWT69 LMV66:LMX69 LCZ66:LDB69 KTD66:KTF69 KJH66:KJJ69 JZL66:JZN69 JPP66:JPR69 JFT66:JFV69 IVX66:IVZ69 IMB66:IMD69 ICF66:ICH69 HSJ66:HSL69 HIN66:HIP69 GYR66:GYT69 GOV66:GOX69 GEZ66:GFB69 FVD66:FVF69 FLH66:FLJ69 FBL66:FBN69 ERP66:ERR69 EHT66:EHV69 DXX66:DXZ69 DOB66:DOD69 DEF66:DEH69 CUJ66:CUL69 CKN66:CKP69 CAR66:CAT69 BQV66:BQX69 BGZ66:BHB69 AXD66:AXF69 ANH66:ANJ69 ADL66:ADN69 TP66:TR69 JT66:JV69" xr:uid="{00000000-0002-0000-0200-000006000000}">
      <formula1>"うちわ作り,ストーンアート,折り紙建築,クライミング(CW),ユニカール(UC),キンボール(KIN),インディアカ(ID),ペタンク(PT),ドミノ,カプラ,クッブ"</formula1>
    </dataValidation>
    <dataValidation type="list" allowBlank="1" showInputMessage="1" showErrorMessage="1" sqref="WWI983101:WWK983106 O983101:Q983106 JW983101:JY983106 TS983101:TU983106 ADO983101:ADQ983106 ANK983101:ANM983106 AXG983101:AXI983106 BHC983101:BHE983106 BQY983101:BRA983106 CAU983101:CAW983106 CKQ983101:CKS983106 CUM983101:CUO983106 DEI983101:DEK983106 DOE983101:DOG983106 DYA983101:DYC983106 EHW983101:EHY983106 ERS983101:ERU983106 FBO983101:FBQ983106 FLK983101:FLM983106 FVG983101:FVI983106 GFC983101:GFE983106 GOY983101:GPA983106 GYU983101:GYW983106 HIQ983101:HIS983106 HSM983101:HSO983106 ICI983101:ICK983106 IME983101:IMG983106 IWA983101:IWC983106 JFW983101:JFY983106 JPS983101:JPU983106 JZO983101:JZQ983106 KJK983101:KJM983106 KTG983101:KTI983106 LDC983101:LDE983106 LMY983101:LNA983106 LWU983101:LWW983106 MGQ983101:MGS983106 MQM983101:MQO983106 NAI983101:NAK983106 NKE983101:NKG983106 NUA983101:NUC983106 ODW983101:ODY983106 ONS983101:ONU983106 OXO983101:OXQ983106 PHK983101:PHM983106 PRG983101:PRI983106 QBC983101:QBE983106 QKY983101:QLA983106 QUU983101:QUW983106 REQ983101:RES983106 ROM983101:ROO983106 RYI983101:RYK983106 SIE983101:SIG983106 SSA983101:SSC983106 TBW983101:TBY983106 TLS983101:TLU983106 TVO983101:TVQ983106 UFK983101:UFM983106 UPG983101:UPI983106 UZC983101:UZE983106 VIY983101:VJA983106 VSU983101:VSW983106 WCQ983101:WCS983106 WMM983101:WMO983106 O65597:Q65602 JW65597:JY65602 TS65597:TU65602 ADO65597:ADQ65602 ANK65597:ANM65602 AXG65597:AXI65602 BHC65597:BHE65602 BQY65597:BRA65602 CAU65597:CAW65602 CKQ65597:CKS65602 CUM65597:CUO65602 DEI65597:DEK65602 DOE65597:DOG65602 DYA65597:DYC65602 EHW65597:EHY65602 ERS65597:ERU65602 FBO65597:FBQ65602 FLK65597:FLM65602 FVG65597:FVI65602 GFC65597:GFE65602 GOY65597:GPA65602 GYU65597:GYW65602 HIQ65597:HIS65602 HSM65597:HSO65602 ICI65597:ICK65602 IME65597:IMG65602 IWA65597:IWC65602 JFW65597:JFY65602 JPS65597:JPU65602 JZO65597:JZQ65602 KJK65597:KJM65602 KTG65597:KTI65602 LDC65597:LDE65602 LMY65597:LNA65602 LWU65597:LWW65602 MGQ65597:MGS65602 MQM65597:MQO65602 NAI65597:NAK65602 NKE65597:NKG65602 NUA65597:NUC65602 ODW65597:ODY65602 ONS65597:ONU65602 OXO65597:OXQ65602 PHK65597:PHM65602 PRG65597:PRI65602 QBC65597:QBE65602 QKY65597:QLA65602 QUU65597:QUW65602 REQ65597:RES65602 ROM65597:ROO65602 RYI65597:RYK65602 SIE65597:SIG65602 SSA65597:SSC65602 TBW65597:TBY65602 TLS65597:TLU65602 TVO65597:TVQ65602 UFK65597:UFM65602 UPG65597:UPI65602 UZC65597:UZE65602 VIY65597:VJA65602 VSU65597:VSW65602 WCQ65597:WCS65602 WMM65597:WMO65602 WWI65597:WWK65602 O131133:Q131138 JW131133:JY131138 TS131133:TU131138 ADO131133:ADQ131138 ANK131133:ANM131138 AXG131133:AXI131138 BHC131133:BHE131138 BQY131133:BRA131138 CAU131133:CAW131138 CKQ131133:CKS131138 CUM131133:CUO131138 DEI131133:DEK131138 DOE131133:DOG131138 DYA131133:DYC131138 EHW131133:EHY131138 ERS131133:ERU131138 FBO131133:FBQ131138 FLK131133:FLM131138 FVG131133:FVI131138 GFC131133:GFE131138 GOY131133:GPA131138 GYU131133:GYW131138 HIQ131133:HIS131138 HSM131133:HSO131138 ICI131133:ICK131138 IME131133:IMG131138 IWA131133:IWC131138 JFW131133:JFY131138 JPS131133:JPU131138 JZO131133:JZQ131138 KJK131133:KJM131138 KTG131133:KTI131138 LDC131133:LDE131138 LMY131133:LNA131138 LWU131133:LWW131138 MGQ131133:MGS131138 MQM131133:MQO131138 NAI131133:NAK131138 NKE131133:NKG131138 NUA131133:NUC131138 ODW131133:ODY131138 ONS131133:ONU131138 OXO131133:OXQ131138 PHK131133:PHM131138 PRG131133:PRI131138 QBC131133:QBE131138 QKY131133:QLA131138 QUU131133:QUW131138 REQ131133:RES131138 ROM131133:ROO131138 RYI131133:RYK131138 SIE131133:SIG131138 SSA131133:SSC131138 TBW131133:TBY131138 TLS131133:TLU131138 TVO131133:TVQ131138 UFK131133:UFM131138 UPG131133:UPI131138 UZC131133:UZE131138 VIY131133:VJA131138 VSU131133:VSW131138 WCQ131133:WCS131138 WMM131133:WMO131138 WWI131133:WWK131138 O196669:Q196674 JW196669:JY196674 TS196669:TU196674 ADO196669:ADQ196674 ANK196669:ANM196674 AXG196669:AXI196674 BHC196669:BHE196674 BQY196669:BRA196674 CAU196669:CAW196674 CKQ196669:CKS196674 CUM196669:CUO196674 DEI196669:DEK196674 DOE196669:DOG196674 DYA196669:DYC196674 EHW196669:EHY196674 ERS196669:ERU196674 FBO196669:FBQ196674 FLK196669:FLM196674 FVG196669:FVI196674 GFC196669:GFE196674 GOY196669:GPA196674 GYU196669:GYW196674 HIQ196669:HIS196674 HSM196669:HSO196674 ICI196669:ICK196674 IME196669:IMG196674 IWA196669:IWC196674 JFW196669:JFY196674 JPS196669:JPU196674 JZO196669:JZQ196674 KJK196669:KJM196674 KTG196669:KTI196674 LDC196669:LDE196674 LMY196669:LNA196674 LWU196669:LWW196674 MGQ196669:MGS196674 MQM196669:MQO196674 NAI196669:NAK196674 NKE196669:NKG196674 NUA196669:NUC196674 ODW196669:ODY196674 ONS196669:ONU196674 OXO196669:OXQ196674 PHK196669:PHM196674 PRG196669:PRI196674 QBC196669:QBE196674 QKY196669:QLA196674 QUU196669:QUW196674 REQ196669:RES196674 ROM196669:ROO196674 RYI196669:RYK196674 SIE196669:SIG196674 SSA196669:SSC196674 TBW196669:TBY196674 TLS196669:TLU196674 TVO196669:TVQ196674 UFK196669:UFM196674 UPG196669:UPI196674 UZC196669:UZE196674 VIY196669:VJA196674 VSU196669:VSW196674 WCQ196669:WCS196674 WMM196669:WMO196674 WWI196669:WWK196674 O262205:Q262210 JW262205:JY262210 TS262205:TU262210 ADO262205:ADQ262210 ANK262205:ANM262210 AXG262205:AXI262210 BHC262205:BHE262210 BQY262205:BRA262210 CAU262205:CAW262210 CKQ262205:CKS262210 CUM262205:CUO262210 DEI262205:DEK262210 DOE262205:DOG262210 DYA262205:DYC262210 EHW262205:EHY262210 ERS262205:ERU262210 FBO262205:FBQ262210 FLK262205:FLM262210 FVG262205:FVI262210 GFC262205:GFE262210 GOY262205:GPA262210 GYU262205:GYW262210 HIQ262205:HIS262210 HSM262205:HSO262210 ICI262205:ICK262210 IME262205:IMG262210 IWA262205:IWC262210 JFW262205:JFY262210 JPS262205:JPU262210 JZO262205:JZQ262210 KJK262205:KJM262210 KTG262205:KTI262210 LDC262205:LDE262210 LMY262205:LNA262210 LWU262205:LWW262210 MGQ262205:MGS262210 MQM262205:MQO262210 NAI262205:NAK262210 NKE262205:NKG262210 NUA262205:NUC262210 ODW262205:ODY262210 ONS262205:ONU262210 OXO262205:OXQ262210 PHK262205:PHM262210 PRG262205:PRI262210 QBC262205:QBE262210 QKY262205:QLA262210 QUU262205:QUW262210 REQ262205:RES262210 ROM262205:ROO262210 RYI262205:RYK262210 SIE262205:SIG262210 SSA262205:SSC262210 TBW262205:TBY262210 TLS262205:TLU262210 TVO262205:TVQ262210 UFK262205:UFM262210 UPG262205:UPI262210 UZC262205:UZE262210 VIY262205:VJA262210 VSU262205:VSW262210 WCQ262205:WCS262210 WMM262205:WMO262210 WWI262205:WWK262210 O327741:Q327746 JW327741:JY327746 TS327741:TU327746 ADO327741:ADQ327746 ANK327741:ANM327746 AXG327741:AXI327746 BHC327741:BHE327746 BQY327741:BRA327746 CAU327741:CAW327746 CKQ327741:CKS327746 CUM327741:CUO327746 DEI327741:DEK327746 DOE327741:DOG327746 DYA327741:DYC327746 EHW327741:EHY327746 ERS327741:ERU327746 FBO327741:FBQ327746 FLK327741:FLM327746 FVG327741:FVI327746 GFC327741:GFE327746 GOY327741:GPA327746 GYU327741:GYW327746 HIQ327741:HIS327746 HSM327741:HSO327746 ICI327741:ICK327746 IME327741:IMG327746 IWA327741:IWC327746 JFW327741:JFY327746 JPS327741:JPU327746 JZO327741:JZQ327746 KJK327741:KJM327746 KTG327741:KTI327746 LDC327741:LDE327746 LMY327741:LNA327746 LWU327741:LWW327746 MGQ327741:MGS327746 MQM327741:MQO327746 NAI327741:NAK327746 NKE327741:NKG327746 NUA327741:NUC327746 ODW327741:ODY327746 ONS327741:ONU327746 OXO327741:OXQ327746 PHK327741:PHM327746 PRG327741:PRI327746 QBC327741:QBE327746 QKY327741:QLA327746 QUU327741:QUW327746 REQ327741:RES327746 ROM327741:ROO327746 RYI327741:RYK327746 SIE327741:SIG327746 SSA327741:SSC327746 TBW327741:TBY327746 TLS327741:TLU327746 TVO327741:TVQ327746 UFK327741:UFM327746 UPG327741:UPI327746 UZC327741:UZE327746 VIY327741:VJA327746 VSU327741:VSW327746 WCQ327741:WCS327746 WMM327741:WMO327746 WWI327741:WWK327746 O393277:Q393282 JW393277:JY393282 TS393277:TU393282 ADO393277:ADQ393282 ANK393277:ANM393282 AXG393277:AXI393282 BHC393277:BHE393282 BQY393277:BRA393282 CAU393277:CAW393282 CKQ393277:CKS393282 CUM393277:CUO393282 DEI393277:DEK393282 DOE393277:DOG393282 DYA393277:DYC393282 EHW393277:EHY393282 ERS393277:ERU393282 FBO393277:FBQ393282 FLK393277:FLM393282 FVG393277:FVI393282 GFC393277:GFE393282 GOY393277:GPA393282 GYU393277:GYW393282 HIQ393277:HIS393282 HSM393277:HSO393282 ICI393277:ICK393282 IME393277:IMG393282 IWA393277:IWC393282 JFW393277:JFY393282 JPS393277:JPU393282 JZO393277:JZQ393282 KJK393277:KJM393282 KTG393277:KTI393282 LDC393277:LDE393282 LMY393277:LNA393282 LWU393277:LWW393282 MGQ393277:MGS393282 MQM393277:MQO393282 NAI393277:NAK393282 NKE393277:NKG393282 NUA393277:NUC393282 ODW393277:ODY393282 ONS393277:ONU393282 OXO393277:OXQ393282 PHK393277:PHM393282 PRG393277:PRI393282 QBC393277:QBE393282 QKY393277:QLA393282 QUU393277:QUW393282 REQ393277:RES393282 ROM393277:ROO393282 RYI393277:RYK393282 SIE393277:SIG393282 SSA393277:SSC393282 TBW393277:TBY393282 TLS393277:TLU393282 TVO393277:TVQ393282 UFK393277:UFM393282 UPG393277:UPI393282 UZC393277:UZE393282 VIY393277:VJA393282 VSU393277:VSW393282 WCQ393277:WCS393282 WMM393277:WMO393282 WWI393277:WWK393282 O458813:Q458818 JW458813:JY458818 TS458813:TU458818 ADO458813:ADQ458818 ANK458813:ANM458818 AXG458813:AXI458818 BHC458813:BHE458818 BQY458813:BRA458818 CAU458813:CAW458818 CKQ458813:CKS458818 CUM458813:CUO458818 DEI458813:DEK458818 DOE458813:DOG458818 DYA458813:DYC458818 EHW458813:EHY458818 ERS458813:ERU458818 FBO458813:FBQ458818 FLK458813:FLM458818 FVG458813:FVI458818 GFC458813:GFE458818 GOY458813:GPA458818 GYU458813:GYW458818 HIQ458813:HIS458818 HSM458813:HSO458818 ICI458813:ICK458818 IME458813:IMG458818 IWA458813:IWC458818 JFW458813:JFY458818 JPS458813:JPU458818 JZO458813:JZQ458818 KJK458813:KJM458818 KTG458813:KTI458818 LDC458813:LDE458818 LMY458813:LNA458818 LWU458813:LWW458818 MGQ458813:MGS458818 MQM458813:MQO458818 NAI458813:NAK458818 NKE458813:NKG458818 NUA458813:NUC458818 ODW458813:ODY458818 ONS458813:ONU458818 OXO458813:OXQ458818 PHK458813:PHM458818 PRG458813:PRI458818 QBC458813:QBE458818 QKY458813:QLA458818 QUU458813:QUW458818 REQ458813:RES458818 ROM458813:ROO458818 RYI458813:RYK458818 SIE458813:SIG458818 SSA458813:SSC458818 TBW458813:TBY458818 TLS458813:TLU458818 TVO458813:TVQ458818 UFK458813:UFM458818 UPG458813:UPI458818 UZC458813:UZE458818 VIY458813:VJA458818 VSU458813:VSW458818 WCQ458813:WCS458818 WMM458813:WMO458818 WWI458813:WWK458818 O524349:Q524354 JW524349:JY524354 TS524349:TU524354 ADO524349:ADQ524354 ANK524349:ANM524354 AXG524349:AXI524354 BHC524349:BHE524354 BQY524349:BRA524354 CAU524349:CAW524354 CKQ524349:CKS524354 CUM524349:CUO524354 DEI524349:DEK524354 DOE524349:DOG524354 DYA524349:DYC524354 EHW524349:EHY524354 ERS524349:ERU524354 FBO524349:FBQ524354 FLK524349:FLM524354 FVG524349:FVI524354 GFC524349:GFE524354 GOY524349:GPA524354 GYU524349:GYW524354 HIQ524349:HIS524354 HSM524349:HSO524354 ICI524349:ICK524354 IME524349:IMG524354 IWA524349:IWC524354 JFW524349:JFY524354 JPS524349:JPU524354 JZO524349:JZQ524354 KJK524349:KJM524354 KTG524349:KTI524354 LDC524349:LDE524354 LMY524349:LNA524354 LWU524349:LWW524354 MGQ524349:MGS524354 MQM524349:MQO524354 NAI524349:NAK524354 NKE524349:NKG524354 NUA524349:NUC524354 ODW524349:ODY524354 ONS524349:ONU524354 OXO524349:OXQ524354 PHK524349:PHM524354 PRG524349:PRI524354 QBC524349:QBE524354 QKY524349:QLA524354 QUU524349:QUW524354 REQ524349:RES524354 ROM524349:ROO524354 RYI524349:RYK524354 SIE524349:SIG524354 SSA524349:SSC524354 TBW524349:TBY524354 TLS524349:TLU524354 TVO524349:TVQ524354 UFK524349:UFM524354 UPG524349:UPI524354 UZC524349:UZE524354 VIY524349:VJA524354 VSU524349:VSW524354 WCQ524349:WCS524354 WMM524349:WMO524354 WWI524349:WWK524354 O589885:Q589890 JW589885:JY589890 TS589885:TU589890 ADO589885:ADQ589890 ANK589885:ANM589890 AXG589885:AXI589890 BHC589885:BHE589890 BQY589885:BRA589890 CAU589885:CAW589890 CKQ589885:CKS589890 CUM589885:CUO589890 DEI589885:DEK589890 DOE589885:DOG589890 DYA589885:DYC589890 EHW589885:EHY589890 ERS589885:ERU589890 FBO589885:FBQ589890 FLK589885:FLM589890 FVG589885:FVI589890 GFC589885:GFE589890 GOY589885:GPA589890 GYU589885:GYW589890 HIQ589885:HIS589890 HSM589885:HSO589890 ICI589885:ICK589890 IME589885:IMG589890 IWA589885:IWC589890 JFW589885:JFY589890 JPS589885:JPU589890 JZO589885:JZQ589890 KJK589885:KJM589890 KTG589885:KTI589890 LDC589885:LDE589890 LMY589885:LNA589890 LWU589885:LWW589890 MGQ589885:MGS589890 MQM589885:MQO589890 NAI589885:NAK589890 NKE589885:NKG589890 NUA589885:NUC589890 ODW589885:ODY589890 ONS589885:ONU589890 OXO589885:OXQ589890 PHK589885:PHM589890 PRG589885:PRI589890 QBC589885:QBE589890 QKY589885:QLA589890 QUU589885:QUW589890 REQ589885:RES589890 ROM589885:ROO589890 RYI589885:RYK589890 SIE589885:SIG589890 SSA589885:SSC589890 TBW589885:TBY589890 TLS589885:TLU589890 TVO589885:TVQ589890 UFK589885:UFM589890 UPG589885:UPI589890 UZC589885:UZE589890 VIY589885:VJA589890 VSU589885:VSW589890 WCQ589885:WCS589890 WMM589885:WMO589890 WWI589885:WWK589890 O655421:Q655426 JW655421:JY655426 TS655421:TU655426 ADO655421:ADQ655426 ANK655421:ANM655426 AXG655421:AXI655426 BHC655421:BHE655426 BQY655421:BRA655426 CAU655421:CAW655426 CKQ655421:CKS655426 CUM655421:CUO655426 DEI655421:DEK655426 DOE655421:DOG655426 DYA655421:DYC655426 EHW655421:EHY655426 ERS655421:ERU655426 FBO655421:FBQ655426 FLK655421:FLM655426 FVG655421:FVI655426 GFC655421:GFE655426 GOY655421:GPA655426 GYU655421:GYW655426 HIQ655421:HIS655426 HSM655421:HSO655426 ICI655421:ICK655426 IME655421:IMG655426 IWA655421:IWC655426 JFW655421:JFY655426 JPS655421:JPU655426 JZO655421:JZQ655426 KJK655421:KJM655426 KTG655421:KTI655426 LDC655421:LDE655426 LMY655421:LNA655426 LWU655421:LWW655426 MGQ655421:MGS655426 MQM655421:MQO655426 NAI655421:NAK655426 NKE655421:NKG655426 NUA655421:NUC655426 ODW655421:ODY655426 ONS655421:ONU655426 OXO655421:OXQ655426 PHK655421:PHM655426 PRG655421:PRI655426 QBC655421:QBE655426 QKY655421:QLA655426 QUU655421:QUW655426 REQ655421:RES655426 ROM655421:ROO655426 RYI655421:RYK655426 SIE655421:SIG655426 SSA655421:SSC655426 TBW655421:TBY655426 TLS655421:TLU655426 TVO655421:TVQ655426 UFK655421:UFM655426 UPG655421:UPI655426 UZC655421:UZE655426 VIY655421:VJA655426 VSU655421:VSW655426 WCQ655421:WCS655426 WMM655421:WMO655426 WWI655421:WWK655426 O720957:Q720962 JW720957:JY720962 TS720957:TU720962 ADO720957:ADQ720962 ANK720957:ANM720962 AXG720957:AXI720962 BHC720957:BHE720962 BQY720957:BRA720962 CAU720957:CAW720962 CKQ720957:CKS720962 CUM720957:CUO720962 DEI720957:DEK720962 DOE720957:DOG720962 DYA720957:DYC720962 EHW720957:EHY720962 ERS720957:ERU720962 FBO720957:FBQ720962 FLK720957:FLM720962 FVG720957:FVI720962 GFC720957:GFE720962 GOY720957:GPA720962 GYU720957:GYW720962 HIQ720957:HIS720962 HSM720957:HSO720962 ICI720957:ICK720962 IME720957:IMG720962 IWA720957:IWC720962 JFW720957:JFY720962 JPS720957:JPU720962 JZO720957:JZQ720962 KJK720957:KJM720962 KTG720957:KTI720962 LDC720957:LDE720962 LMY720957:LNA720962 LWU720957:LWW720962 MGQ720957:MGS720962 MQM720957:MQO720962 NAI720957:NAK720962 NKE720957:NKG720962 NUA720957:NUC720962 ODW720957:ODY720962 ONS720957:ONU720962 OXO720957:OXQ720962 PHK720957:PHM720962 PRG720957:PRI720962 QBC720957:QBE720962 QKY720957:QLA720962 QUU720957:QUW720962 REQ720957:RES720962 ROM720957:ROO720962 RYI720957:RYK720962 SIE720957:SIG720962 SSA720957:SSC720962 TBW720957:TBY720962 TLS720957:TLU720962 TVO720957:TVQ720962 UFK720957:UFM720962 UPG720957:UPI720962 UZC720957:UZE720962 VIY720957:VJA720962 VSU720957:VSW720962 WCQ720957:WCS720962 WMM720957:WMO720962 WWI720957:WWK720962 O786493:Q786498 JW786493:JY786498 TS786493:TU786498 ADO786493:ADQ786498 ANK786493:ANM786498 AXG786493:AXI786498 BHC786493:BHE786498 BQY786493:BRA786498 CAU786493:CAW786498 CKQ786493:CKS786498 CUM786493:CUO786498 DEI786493:DEK786498 DOE786493:DOG786498 DYA786493:DYC786498 EHW786493:EHY786498 ERS786493:ERU786498 FBO786493:FBQ786498 FLK786493:FLM786498 FVG786493:FVI786498 GFC786493:GFE786498 GOY786493:GPA786498 GYU786493:GYW786498 HIQ786493:HIS786498 HSM786493:HSO786498 ICI786493:ICK786498 IME786493:IMG786498 IWA786493:IWC786498 JFW786493:JFY786498 JPS786493:JPU786498 JZO786493:JZQ786498 KJK786493:KJM786498 KTG786493:KTI786498 LDC786493:LDE786498 LMY786493:LNA786498 LWU786493:LWW786498 MGQ786493:MGS786498 MQM786493:MQO786498 NAI786493:NAK786498 NKE786493:NKG786498 NUA786493:NUC786498 ODW786493:ODY786498 ONS786493:ONU786498 OXO786493:OXQ786498 PHK786493:PHM786498 PRG786493:PRI786498 QBC786493:QBE786498 QKY786493:QLA786498 QUU786493:QUW786498 REQ786493:RES786498 ROM786493:ROO786498 RYI786493:RYK786498 SIE786493:SIG786498 SSA786493:SSC786498 TBW786493:TBY786498 TLS786493:TLU786498 TVO786493:TVQ786498 UFK786493:UFM786498 UPG786493:UPI786498 UZC786493:UZE786498 VIY786493:VJA786498 VSU786493:VSW786498 WCQ786493:WCS786498 WMM786493:WMO786498 WWI786493:WWK786498 O852029:Q852034 JW852029:JY852034 TS852029:TU852034 ADO852029:ADQ852034 ANK852029:ANM852034 AXG852029:AXI852034 BHC852029:BHE852034 BQY852029:BRA852034 CAU852029:CAW852034 CKQ852029:CKS852034 CUM852029:CUO852034 DEI852029:DEK852034 DOE852029:DOG852034 DYA852029:DYC852034 EHW852029:EHY852034 ERS852029:ERU852034 FBO852029:FBQ852034 FLK852029:FLM852034 FVG852029:FVI852034 GFC852029:GFE852034 GOY852029:GPA852034 GYU852029:GYW852034 HIQ852029:HIS852034 HSM852029:HSO852034 ICI852029:ICK852034 IME852029:IMG852034 IWA852029:IWC852034 JFW852029:JFY852034 JPS852029:JPU852034 JZO852029:JZQ852034 KJK852029:KJM852034 KTG852029:KTI852034 LDC852029:LDE852034 LMY852029:LNA852034 LWU852029:LWW852034 MGQ852029:MGS852034 MQM852029:MQO852034 NAI852029:NAK852034 NKE852029:NKG852034 NUA852029:NUC852034 ODW852029:ODY852034 ONS852029:ONU852034 OXO852029:OXQ852034 PHK852029:PHM852034 PRG852029:PRI852034 QBC852029:QBE852034 QKY852029:QLA852034 QUU852029:QUW852034 REQ852029:RES852034 ROM852029:ROO852034 RYI852029:RYK852034 SIE852029:SIG852034 SSA852029:SSC852034 TBW852029:TBY852034 TLS852029:TLU852034 TVO852029:TVQ852034 UFK852029:UFM852034 UPG852029:UPI852034 UZC852029:UZE852034 VIY852029:VJA852034 VSU852029:VSW852034 WCQ852029:WCS852034 WMM852029:WMO852034 WWI852029:WWK852034 O917565:Q917570 JW917565:JY917570 TS917565:TU917570 ADO917565:ADQ917570 ANK917565:ANM917570 AXG917565:AXI917570 BHC917565:BHE917570 BQY917565:BRA917570 CAU917565:CAW917570 CKQ917565:CKS917570 CUM917565:CUO917570 DEI917565:DEK917570 DOE917565:DOG917570 DYA917565:DYC917570 EHW917565:EHY917570 ERS917565:ERU917570 FBO917565:FBQ917570 FLK917565:FLM917570 FVG917565:FVI917570 GFC917565:GFE917570 GOY917565:GPA917570 GYU917565:GYW917570 HIQ917565:HIS917570 HSM917565:HSO917570 ICI917565:ICK917570 IME917565:IMG917570 IWA917565:IWC917570 JFW917565:JFY917570 JPS917565:JPU917570 JZO917565:JZQ917570 KJK917565:KJM917570 KTG917565:KTI917570 LDC917565:LDE917570 LMY917565:LNA917570 LWU917565:LWW917570 MGQ917565:MGS917570 MQM917565:MQO917570 NAI917565:NAK917570 NKE917565:NKG917570 NUA917565:NUC917570 ODW917565:ODY917570 ONS917565:ONU917570 OXO917565:OXQ917570 PHK917565:PHM917570 PRG917565:PRI917570 QBC917565:QBE917570 QKY917565:QLA917570 QUU917565:QUW917570 REQ917565:RES917570 ROM917565:ROO917570 RYI917565:RYK917570 SIE917565:SIG917570 SSA917565:SSC917570 TBW917565:TBY917570 TLS917565:TLU917570 TVO917565:TVQ917570 UFK917565:UFM917570 UPG917565:UPI917570 UZC917565:UZE917570 VIY917565:VJA917570 VSU917565:VSW917570 WCQ917565:WCS917570 WMM917565:WMO917570 WWI917565:WWK917570 AG983101:AI983106 AG65597:AI65602 AG131133:AI131138 AG196669:AI196674 AG262205:AI262210 AG327741:AI327746 AG393277:AI393282 AG458813:AI458818 AG524349:AI524354 AG589885:AI589890 AG655421:AI655426 AG720957:AI720962 AG786493:AI786498 AG852029:AI852034 AG917565:AI917570 WWI66:WWK69 WMM66:WMO69 WCQ66:WCS69 VSU66:VSW69 VIY66:VJA69 UZC66:UZE69 UPG66:UPI69 UFK66:UFM69 TVO66:TVQ69 TLS66:TLU69 TBW66:TBY69 SSA66:SSC69 SIE66:SIG69 RYI66:RYK69 ROM66:ROO69 REQ66:RES69 QUU66:QUW69 QKY66:QLA69 QBC66:QBE69 PRG66:PRI69 PHK66:PHM69 OXO66:OXQ69 ONS66:ONU69 ODW66:ODY69 NUA66:NUC69 NKE66:NKG69 NAI66:NAK69 MQM66:MQO69 MGQ66:MGS69 LWU66:LWW69 LMY66:LNA69 LDC66:LDE69 KTG66:KTI69 KJK66:KJM69 JZO66:JZQ69 JPS66:JPU69 JFW66:JFY69 IWA66:IWC69 IME66:IMG69 ICI66:ICK69 HSM66:HSO69 HIQ66:HIS69 GYU66:GYW69 GOY66:GPA69 GFC66:GFE69 FVG66:FVI69 FLK66:FLM69 FBO66:FBQ69 ERS66:ERU69 EHW66:EHY69 DYA66:DYC69 DOE66:DOG69 DEI66:DEK69 CUM66:CUO69 CKQ66:CKS69 CAU66:CAW69 BQY66:BRA69 BHC66:BHE69 AXG66:AXI69 ANK66:ANM69 ADO66:ADQ69 TS66:TU69 JW66:JY69" xr:uid="{00000000-0002-0000-0200-000007000000}">
      <formula1>"体育館,武道場,ホール,卓球室,ミュージックルーム,研修室,クライミング場"</formula1>
    </dataValidation>
    <dataValidation type="list" allowBlank="1" showInputMessage="1" showErrorMessage="1" sqref="WVW983101:WVZ983106 C983101:F983106 JK983101:JN983106 TG983101:TJ983106 ADC983101:ADF983106 AMY983101:ANB983106 AWU983101:AWX983106 BGQ983101:BGT983106 BQM983101:BQP983106 CAI983101:CAL983106 CKE983101:CKH983106 CUA983101:CUD983106 DDW983101:DDZ983106 DNS983101:DNV983106 DXO983101:DXR983106 EHK983101:EHN983106 ERG983101:ERJ983106 FBC983101:FBF983106 FKY983101:FLB983106 FUU983101:FUX983106 GEQ983101:GET983106 GOM983101:GOP983106 GYI983101:GYL983106 HIE983101:HIH983106 HSA983101:HSD983106 IBW983101:IBZ983106 ILS983101:ILV983106 IVO983101:IVR983106 JFK983101:JFN983106 JPG983101:JPJ983106 JZC983101:JZF983106 KIY983101:KJB983106 KSU983101:KSX983106 LCQ983101:LCT983106 LMM983101:LMP983106 LWI983101:LWL983106 MGE983101:MGH983106 MQA983101:MQD983106 MZW983101:MZZ983106 NJS983101:NJV983106 NTO983101:NTR983106 ODK983101:ODN983106 ONG983101:ONJ983106 OXC983101:OXF983106 PGY983101:PHB983106 PQU983101:PQX983106 QAQ983101:QAT983106 QKM983101:QKP983106 QUI983101:QUL983106 REE983101:REH983106 ROA983101:ROD983106 RXW983101:RXZ983106 SHS983101:SHV983106 SRO983101:SRR983106 TBK983101:TBN983106 TLG983101:TLJ983106 TVC983101:TVF983106 UEY983101:UFB983106 UOU983101:UOX983106 UYQ983101:UYT983106 VIM983101:VIP983106 VSI983101:VSL983106 WCE983101:WCH983106 WMA983101:WMD983106 C65597:F65602 JK65597:JN65602 TG65597:TJ65602 ADC65597:ADF65602 AMY65597:ANB65602 AWU65597:AWX65602 BGQ65597:BGT65602 BQM65597:BQP65602 CAI65597:CAL65602 CKE65597:CKH65602 CUA65597:CUD65602 DDW65597:DDZ65602 DNS65597:DNV65602 DXO65597:DXR65602 EHK65597:EHN65602 ERG65597:ERJ65602 FBC65597:FBF65602 FKY65597:FLB65602 FUU65597:FUX65602 GEQ65597:GET65602 GOM65597:GOP65602 GYI65597:GYL65602 HIE65597:HIH65602 HSA65597:HSD65602 IBW65597:IBZ65602 ILS65597:ILV65602 IVO65597:IVR65602 JFK65597:JFN65602 JPG65597:JPJ65602 JZC65597:JZF65602 KIY65597:KJB65602 KSU65597:KSX65602 LCQ65597:LCT65602 LMM65597:LMP65602 LWI65597:LWL65602 MGE65597:MGH65602 MQA65597:MQD65602 MZW65597:MZZ65602 NJS65597:NJV65602 NTO65597:NTR65602 ODK65597:ODN65602 ONG65597:ONJ65602 OXC65597:OXF65602 PGY65597:PHB65602 PQU65597:PQX65602 QAQ65597:QAT65602 QKM65597:QKP65602 QUI65597:QUL65602 REE65597:REH65602 ROA65597:ROD65602 RXW65597:RXZ65602 SHS65597:SHV65602 SRO65597:SRR65602 TBK65597:TBN65602 TLG65597:TLJ65602 TVC65597:TVF65602 UEY65597:UFB65602 UOU65597:UOX65602 UYQ65597:UYT65602 VIM65597:VIP65602 VSI65597:VSL65602 WCE65597:WCH65602 WMA65597:WMD65602 WVW65597:WVZ65602 C131133:F131138 JK131133:JN131138 TG131133:TJ131138 ADC131133:ADF131138 AMY131133:ANB131138 AWU131133:AWX131138 BGQ131133:BGT131138 BQM131133:BQP131138 CAI131133:CAL131138 CKE131133:CKH131138 CUA131133:CUD131138 DDW131133:DDZ131138 DNS131133:DNV131138 DXO131133:DXR131138 EHK131133:EHN131138 ERG131133:ERJ131138 FBC131133:FBF131138 FKY131133:FLB131138 FUU131133:FUX131138 GEQ131133:GET131138 GOM131133:GOP131138 GYI131133:GYL131138 HIE131133:HIH131138 HSA131133:HSD131138 IBW131133:IBZ131138 ILS131133:ILV131138 IVO131133:IVR131138 JFK131133:JFN131138 JPG131133:JPJ131138 JZC131133:JZF131138 KIY131133:KJB131138 KSU131133:KSX131138 LCQ131133:LCT131138 LMM131133:LMP131138 LWI131133:LWL131138 MGE131133:MGH131138 MQA131133:MQD131138 MZW131133:MZZ131138 NJS131133:NJV131138 NTO131133:NTR131138 ODK131133:ODN131138 ONG131133:ONJ131138 OXC131133:OXF131138 PGY131133:PHB131138 PQU131133:PQX131138 QAQ131133:QAT131138 QKM131133:QKP131138 QUI131133:QUL131138 REE131133:REH131138 ROA131133:ROD131138 RXW131133:RXZ131138 SHS131133:SHV131138 SRO131133:SRR131138 TBK131133:TBN131138 TLG131133:TLJ131138 TVC131133:TVF131138 UEY131133:UFB131138 UOU131133:UOX131138 UYQ131133:UYT131138 VIM131133:VIP131138 VSI131133:VSL131138 WCE131133:WCH131138 WMA131133:WMD131138 WVW131133:WVZ131138 C196669:F196674 JK196669:JN196674 TG196669:TJ196674 ADC196669:ADF196674 AMY196669:ANB196674 AWU196669:AWX196674 BGQ196669:BGT196674 BQM196669:BQP196674 CAI196669:CAL196674 CKE196669:CKH196674 CUA196669:CUD196674 DDW196669:DDZ196674 DNS196669:DNV196674 DXO196669:DXR196674 EHK196669:EHN196674 ERG196669:ERJ196674 FBC196669:FBF196674 FKY196669:FLB196674 FUU196669:FUX196674 GEQ196669:GET196674 GOM196669:GOP196674 GYI196669:GYL196674 HIE196669:HIH196674 HSA196669:HSD196674 IBW196669:IBZ196674 ILS196669:ILV196674 IVO196669:IVR196674 JFK196669:JFN196674 JPG196669:JPJ196674 JZC196669:JZF196674 KIY196669:KJB196674 KSU196669:KSX196674 LCQ196669:LCT196674 LMM196669:LMP196674 LWI196669:LWL196674 MGE196669:MGH196674 MQA196669:MQD196674 MZW196669:MZZ196674 NJS196669:NJV196674 NTO196669:NTR196674 ODK196669:ODN196674 ONG196669:ONJ196674 OXC196669:OXF196674 PGY196669:PHB196674 PQU196669:PQX196674 QAQ196669:QAT196674 QKM196669:QKP196674 QUI196669:QUL196674 REE196669:REH196674 ROA196669:ROD196674 RXW196669:RXZ196674 SHS196669:SHV196674 SRO196669:SRR196674 TBK196669:TBN196674 TLG196669:TLJ196674 TVC196669:TVF196674 UEY196669:UFB196674 UOU196669:UOX196674 UYQ196669:UYT196674 VIM196669:VIP196674 VSI196669:VSL196674 WCE196669:WCH196674 WMA196669:WMD196674 WVW196669:WVZ196674 C262205:F262210 JK262205:JN262210 TG262205:TJ262210 ADC262205:ADF262210 AMY262205:ANB262210 AWU262205:AWX262210 BGQ262205:BGT262210 BQM262205:BQP262210 CAI262205:CAL262210 CKE262205:CKH262210 CUA262205:CUD262210 DDW262205:DDZ262210 DNS262205:DNV262210 DXO262205:DXR262210 EHK262205:EHN262210 ERG262205:ERJ262210 FBC262205:FBF262210 FKY262205:FLB262210 FUU262205:FUX262210 GEQ262205:GET262210 GOM262205:GOP262210 GYI262205:GYL262210 HIE262205:HIH262210 HSA262205:HSD262210 IBW262205:IBZ262210 ILS262205:ILV262210 IVO262205:IVR262210 JFK262205:JFN262210 JPG262205:JPJ262210 JZC262205:JZF262210 KIY262205:KJB262210 KSU262205:KSX262210 LCQ262205:LCT262210 LMM262205:LMP262210 LWI262205:LWL262210 MGE262205:MGH262210 MQA262205:MQD262210 MZW262205:MZZ262210 NJS262205:NJV262210 NTO262205:NTR262210 ODK262205:ODN262210 ONG262205:ONJ262210 OXC262205:OXF262210 PGY262205:PHB262210 PQU262205:PQX262210 QAQ262205:QAT262210 QKM262205:QKP262210 QUI262205:QUL262210 REE262205:REH262210 ROA262205:ROD262210 RXW262205:RXZ262210 SHS262205:SHV262210 SRO262205:SRR262210 TBK262205:TBN262210 TLG262205:TLJ262210 TVC262205:TVF262210 UEY262205:UFB262210 UOU262205:UOX262210 UYQ262205:UYT262210 VIM262205:VIP262210 VSI262205:VSL262210 WCE262205:WCH262210 WMA262205:WMD262210 WVW262205:WVZ262210 C327741:F327746 JK327741:JN327746 TG327741:TJ327746 ADC327741:ADF327746 AMY327741:ANB327746 AWU327741:AWX327746 BGQ327741:BGT327746 BQM327741:BQP327746 CAI327741:CAL327746 CKE327741:CKH327746 CUA327741:CUD327746 DDW327741:DDZ327746 DNS327741:DNV327746 DXO327741:DXR327746 EHK327741:EHN327746 ERG327741:ERJ327746 FBC327741:FBF327746 FKY327741:FLB327746 FUU327741:FUX327746 GEQ327741:GET327746 GOM327741:GOP327746 GYI327741:GYL327746 HIE327741:HIH327746 HSA327741:HSD327746 IBW327741:IBZ327746 ILS327741:ILV327746 IVO327741:IVR327746 JFK327741:JFN327746 JPG327741:JPJ327746 JZC327741:JZF327746 KIY327741:KJB327746 KSU327741:KSX327746 LCQ327741:LCT327746 LMM327741:LMP327746 LWI327741:LWL327746 MGE327741:MGH327746 MQA327741:MQD327746 MZW327741:MZZ327746 NJS327741:NJV327746 NTO327741:NTR327746 ODK327741:ODN327746 ONG327741:ONJ327746 OXC327741:OXF327746 PGY327741:PHB327746 PQU327741:PQX327746 QAQ327741:QAT327746 QKM327741:QKP327746 QUI327741:QUL327746 REE327741:REH327746 ROA327741:ROD327746 RXW327741:RXZ327746 SHS327741:SHV327746 SRO327741:SRR327746 TBK327741:TBN327746 TLG327741:TLJ327746 TVC327741:TVF327746 UEY327741:UFB327746 UOU327741:UOX327746 UYQ327741:UYT327746 VIM327741:VIP327746 VSI327741:VSL327746 WCE327741:WCH327746 WMA327741:WMD327746 WVW327741:WVZ327746 C393277:F393282 JK393277:JN393282 TG393277:TJ393282 ADC393277:ADF393282 AMY393277:ANB393282 AWU393277:AWX393282 BGQ393277:BGT393282 BQM393277:BQP393282 CAI393277:CAL393282 CKE393277:CKH393282 CUA393277:CUD393282 DDW393277:DDZ393282 DNS393277:DNV393282 DXO393277:DXR393282 EHK393277:EHN393282 ERG393277:ERJ393282 FBC393277:FBF393282 FKY393277:FLB393282 FUU393277:FUX393282 GEQ393277:GET393282 GOM393277:GOP393282 GYI393277:GYL393282 HIE393277:HIH393282 HSA393277:HSD393282 IBW393277:IBZ393282 ILS393277:ILV393282 IVO393277:IVR393282 JFK393277:JFN393282 JPG393277:JPJ393282 JZC393277:JZF393282 KIY393277:KJB393282 KSU393277:KSX393282 LCQ393277:LCT393282 LMM393277:LMP393282 LWI393277:LWL393282 MGE393277:MGH393282 MQA393277:MQD393282 MZW393277:MZZ393282 NJS393277:NJV393282 NTO393277:NTR393282 ODK393277:ODN393282 ONG393277:ONJ393282 OXC393277:OXF393282 PGY393277:PHB393282 PQU393277:PQX393282 QAQ393277:QAT393282 QKM393277:QKP393282 QUI393277:QUL393282 REE393277:REH393282 ROA393277:ROD393282 RXW393277:RXZ393282 SHS393277:SHV393282 SRO393277:SRR393282 TBK393277:TBN393282 TLG393277:TLJ393282 TVC393277:TVF393282 UEY393277:UFB393282 UOU393277:UOX393282 UYQ393277:UYT393282 VIM393277:VIP393282 VSI393277:VSL393282 WCE393277:WCH393282 WMA393277:WMD393282 WVW393277:WVZ393282 C458813:F458818 JK458813:JN458818 TG458813:TJ458818 ADC458813:ADF458818 AMY458813:ANB458818 AWU458813:AWX458818 BGQ458813:BGT458818 BQM458813:BQP458818 CAI458813:CAL458818 CKE458813:CKH458818 CUA458813:CUD458818 DDW458813:DDZ458818 DNS458813:DNV458818 DXO458813:DXR458818 EHK458813:EHN458818 ERG458813:ERJ458818 FBC458813:FBF458818 FKY458813:FLB458818 FUU458813:FUX458818 GEQ458813:GET458818 GOM458813:GOP458818 GYI458813:GYL458818 HIE458813:HIH458818 HSA458813:HSD458818 IBW458813:IBZ458818 ILS458813:ILV458818 IVO458813:IVR458818 JFK458813:JFN458818 JPG458813:JPJ458818 JZC458813:JZF458818 KIY458813:KJB458818 KSU458813:KSX458818 LCQ458813:LCT458818 LMM458813:LMP458818 LWI458813:LWL458818 MGE458813:MGH458818 MQA458813:MQD458818 MZW458813:MZZ458818 NJS458813:NJV458818 NTO458813:NTR458818 ODK458813:ODN458818 ONG458813:ONJ458818 OXC458813:OXF458818 PGY458813:PHB458818 PQU458813:PQX458818 QAQ458813:QAT458818 QKM458813:QKP458818 QUI458813:QUL458818 REE458813:REH458818 ROA458813:ROD458818 RXW458813:RXZ458818 SHS458813:SHV458818 SRO458813:SRR458818 TBK458813:TBN458818 TLG458813:TLJ458818 TVC458813:TVF458818 UEY458813:UFB458818 UOU458813:UOX458818 UYQ458813:UYT458818 VIM458813:VIP458818 VSI458813:VSL458818 WCE458813:WCH458818 WMA458813:WMD458818 WVW458813:WVZ458818 C524349:F524354 JK524349:JN524354 TG524349:TJ524354 ADC524349:ADF524354 AMY524349:ANB524354 AWU524349:AWX524354 BGQ524349:BGT524354 BQM524349:BQP524354 CAI524349:CAL524354 CKE524349:CKH524354 CUA524349:CUD524354 DDW524349:DDZ524354 DNS524349:DNV524354 DXO524349:DXR524354 EHK524349:EHN524354 ERG524349:ERJ524354 FBC524349:FBF524354 FKY524349:FLB524354 FUU524349:FUX524354 GEQ524349:GET524354 GOM524349:GOP524354 GYI524349:GYL524354 HIE524349:HIH524354 HSA524349:HSD524354 IBW524349:IBZ524354 ILS524349:ILV524354 IVO524349:IVR524354 JFK524349:JFN524354 JPG524349:JPJ524354 JZC524349:JZF524354 KIY524349:KJB524354 KSU524349:KSX524354 LCQ524349:LCT524354 LMM524349:LMP524354 LWI524349:LWL524354 MGE524349:MGH524354 MQA524349:MQD524354 MZW524349:MZZ524354 NJS524349:NJV524354 NTO524349:NTR524354 ODK524349:ODN524354 ONG524349:ONJ524354 OXC524349:OXF524354 PGY524349:PHB524354 PQU524349:PQX524354 QAQ524349:QAT524354 QKM524349:QKP524354 QUI524349:QUL524354 REE524349:REH524354 ROA524349:ROD524354 RXW524349:RXZ524354 SHS524349:SHV524354 SRO524349:SRR524354 TBK524349:TBN524354 TLG524349:TLJ524354 TVC524349:TVF524354 UEY524349:UFB524354 UOU524349:UOX524354 UYQ524349:UYT524354 VIM524349:VIP524354 VSI524349:VSL524354 WCE524349:WCH524354 WMA524349:WMD524354 WVW524349:WVZ524354 C589885:F589890 JK589885:JN589890 TG589885:TJ589890 ADC589885:ADF589890 AMY589885:ANB589890 AWU589885:AWX589890 BGQ589885:BGT589890 BQM589885:BQP589890 CAI589885:CAL589890 CKE589885:CKH589890 CUA589885:CUD589890 DDW589885:DDZ589890 DNS589885:DNV589890 DXO589885:DXR589890 EHK589885:EHN589890 ERG589885:ERJ589890 FBC589885:FBF589890 FKY589885:FLB589890 FUU589885:FUX589890 GEQ589885:GET589890 GOM589885:GOP589890 GYI589885:GYL589890 HIE589885:HIH589890 HSA589885:HSD589890 IBW589885:IBZ589890 ILS589885:ILV589890 IVO589885:IVR589890 JFK589885:JFN589890 JPG589885:JPJ589890 JZC589885:JZF589890 KIY589885:KJB589890 KSU589885:KSX589890 LCQ589885:LCT589890 LMM589885:LMP589890 LWI589885:LWL589890 MGE589885:MGH589890 MQA589885:MQD589890 MZW589885:MZZ589890 NJS589885:NJV589890 NTO589885:NTR589890 ODK589885:ODN589890 ONG589885:ONJ589890 OXC589885:OXF589890 PGY589885:PHB589890 PQU589885:PQX589890 QAQ589885:QAT589890 QKM589885:QKP589890 QUI589885:QUL589890 REE589885:REH589890 ROA589885:ROD589890 RXW589885:RXZ589890 SHS589885:SHV589890 SRO589885:SRR589890 TBK589885:TBN589890 TLG589885:TLJ589890 TVC589885:TVF589890 UEY589885:UFB589890 UOU589885:UOX589890 UYQ589885:UYT589890 VIM589885:VIP589890 VSI589885:VSL589890 WCE589885:WCH589890 WMA589885:WMD589890 WVW589885:WVZ589890 C655421:F655426 JK655421:JN655426 TG655421:TJ655426 ADC655421:ADF655426 AMY655421:ANB655426 AWU655421:AWX655426 BGQ655421:BGT655426 BQM655421:BQP655426 CAI655421:CAL655426 CKE655421:CKH655426 CUA655421:CUD655426 DDW655421:DDZ655426 DNS655421:DNV655426 DXO655421:DXR655426 EHK655421:EHN655426 ERG655421:ERJ655426 FBC655421:FBF655426 FKY655421:FLB655426 FUU655421:FUX655426 GEQ655421:GET655426 GOM655421:GOP655426 GYI655421:GYL655426 HIE655421:HIH655426 HSA655421:HSD655426 IBW655421:IBZ655426 ILS655421:ILV655426 IVO655421:IVR655426 JFK655421:JFN655426 JPG655421:JPJ655426 JZC655421:JZF655426 KIY655421:KJB655426 KSU655421:KSX655426 LCQ655421:LCT655426 LMM655421:LMP655426 LWI655421:LWL655426 MGE655421:MGH655426 MQA655421:MQD655426 MZW655421:MZZ655426 NJS655421:NJV655426 NTO655421:NTR655426 ODK655421:ODN655426 ONG655421:ONJ655426 OXC655421:OXF655426 PGY655421:PHB655426 PQU655421:PQX655426 QAQ655421:QAT655426 QKM655421:QKP655426 QUI655421:QUL655426 REE655421:REH655426 ROA655421:ROD655426 RXW655421:RXZ655426 SHS655421:SHV655426 SRO655421:SRR655426 TBK655421:TBN655426 TLG655421:TLJ655426 TVC655421:TVF655426 UEY655421:UFB655426 UOU655421:UOX655426 UYQ655421:UYT655426 VIM655421:VIP655426 VSI655421:VSL655426 WCE655421:WCH655426 WMA655421:WMD655426 WVW655421:WVZ655426 C720957:F720962 JK720957:JN720962 TG720957:TJ720962 ADC720957:ADF720962 AMY720957:ANB720962 AWU720957:AWX720962 BGQ720957:BGT720962 BQM720957:BQP720962 CAI720957:CAL720962 CKE720957:CKH720962 CUA720957:CUD720962 DDW720957:DDZ720962 DNS720957:DNV720962 DXO720957:DXR720962 EHK720957:EHN720962 ERG720957:ERJ720962 FBC720957:FBF720962 FKY720957:FLB720962 FUU720957:FUX720962 GEQ720957:GET720962 GOM720957:GOP720962 GYI720957:GYL720962 HIE720957:HIH720962 HSA720957:HSD720962 IBW720957:IBZ720962 ILS720957:ILV720962 IVO720957:IVR720962 JFK720957:JFN720962 JPG720957:JPJ720962 JZC720957:JZF720962 KIY720957:KJB720962 KSU720957:KSX720962 LCQ720957:LCT720962 LMM720957:LMP720962 LWI720957:LWL720962 MGE720957:MGH720962 MQA720957:MQD720962 MZW720957:MZZ720962 NJS720957:NJV720962 NTO720957:NTR720962 ODK720957:ODN720962 ONG720957:ONJ720962 OXC720957:OXF720962 PGY720957:PHB720962 PQU720957:PQX720962 QAQ720957:QAT720962 QKM720957:QKP720962 QUI720957:QUL720962 REE720957:REH720962 ROA720957:ROD720962 RXW720957:RXZ720962 SHS720957:SHV720962 SRO720957:SRR720962 TBK720957:TBN720962 TLG720957:TLJ720962 TVC720957:TVF720962 UEY720957:UFB720962 UOU720957:UOX720962 UYQ720957:UYT720962 VIM720957:VIP720962 VSI720957:VSL720962 WCE720957:WCH720962 WMA720957:WMD720962 WVW720957:WVZ720962 C786493:F786498 JK786493:JN786498 TG786493:TJ786498 ADC786493:ADF786498 AMY786493:ANB786498 AWU786493:AWX786498 BGQ786493:BGT786498 BQM786493:BQP786498 CAI786493:CAL786498 CKE786493:CKH786498 CUA786493:CUD786498 DDW786493:DDZ786498 DNS786493:DNV786498 DXO786493:DXR786498 EHK786493:EHN786498 ERG786493:ERJ786498 FBC786493:FBF786498 FKY786493:FLB786498 FUU786493:FUX786498 GEQ786493:GET786498 GOM786493:GOP786498 GYI786493:GYL786498 HIE786493:HIH786498 HSA786493:HSD786498 IBW786493:IBZ786498 ILS786493:ILV786498 IVO786493:IVR786498 JFK786493:JFN786498 JPG786493:JPJ786498 JZC786493:JZF786498 KIY786493:KJB786498 KSU786493:KSX786498 LCQ786493:LCT786498 LMM786493:LMP786498 LWI786493:LWL786498 MGE786493:MGH786498 MQA786493:MQD786498 MZW786493:MZZ786498 NJS786493:NJV786498 NTO786493:NTR786498 ODK786493:ODN786498 ONG786493:ONJ786498 OXC786493:OXF786498 PGY786493:PHB786498 PQU786493:PQX786498 QAQ786493:QAT786498 QKM786493:QKP786498 QUI786493:QUL786498 REE786493:REH786498 ROA786493:ROD786498 RXW786493:RXZ786498 SHS786493:SHV786498 SRO786493:SRR786498 TBK786493:TBN786498 TLG786493:TLJ786498 TVC786493:TVF786498 UEY786493:UFB786498 UOU786493:UOX786498 UYQ786493:UYT786498 VIM786493:VIP786498 VSI786493:VSL786498 WCE786493:WCH786498 WMA786493:WMD786498 WVW786493:WVZ786498 C852029:F852034 JK852029:JN852034 TG852029:TJ852034 ADC852029:ADF852034 AMY852029:ANB852034 AWU852029:AWX852034 BGQ852029:BGT852034 BQM852029:BQP852034 CAI852029:CAL852034 CKE852029:CKH852034 CUA852029:CUD852034 DDW852029:DDZ852034 DNS852029:DNV852034 DXO852029:DXR852034 EHK852029:EHN852034 ERG852029:ERJ852034 FBC852029:FBF852034 FKY852029:FLB852034 FUU852029:FUX852034 GEQ852029:GET852034 GOM852029:GOP852034 GYI852029:GYL852034 HIE852029:HIH852034 HSA852029:HSD852034 IBW852029:IBZ852034 ILS852029:ILV852034 IVO852029:IVR852034 JFK852029:JFN852034 JPG852029:JPJ852034 JZC852029:JZF852034 KIY852029:KJB852034 KSU852029:KSX852034 LCQ852029:LCT852034 LMM852029:LMP852034 LWI852029:LWL852034 MGE852029:MGH852034 MQA852029:MQD852034 MZW852029:MZZ852034 NJS852029:NJV852034 NTO852029:NTR852034 ODK852029:ODN852034 ONG852029:ONJ852034 OXC852029:OXF852034 PGY852029:PHB852034 PQU852029:PQX852034 QAQ852029:QAT852034 QKM852029:QKP852034 QUI852029:QUL852034 REE852029:REH852034 ROA852029:ROD852034 RXW852029:RXZ852034 SHS852029:SHV852034 SRO852029:SRR852034 TBK852029:TBN852034 TLG852029:TLJ852034 TVC852029:TVF852034 UEY852029:UFB852034 UOU852029:UOX852034 UYQ852029:UYT852034 VIM852029:VIP852034 VSI852029:VSL852034 WCE852029:WCH852034 WMA852029:WMD852034 WVW852029:WVZ852034 C917565:F917570 JK917565:JN917570 TG917565:TJ917570 ADC917565:ADF917570 AMY917565:ANB917570 AWU917565:AWX917570 BGQ917565:BGT917570 BQM917565:BQP917570 CAI917565:CAL917570 CKE917565:CKH917570 CUA917565:CUD917570 DDW917565:DDZ917570 DNS917565:DNV917570 DXO917565:DXR917570 EHK917565:EHN917570 ERG917565:ERJ917570 FBC917565:FBF917570 FKY917565:FLB917570 FUU917565:FUX917570 GEQ917565:GET917570 GOM917565:GOP917570 GYI917565:GYL917570 HIE917565:HIH917570 HSA917565:HSD917570 IBW917565:IBZ917570 ILS917565:ILV917570 IVO917565:IVR917570 JFK917565:JFN917570 JPG917565:JPJ917570 JZC917565:JZF917570 KIY917565:KJB917570 KSU917565:KSX917570 LCQ917565:LCT917570 LMM917565:LMP917570 LWI917565:LWL917570 MGE917565:MGH917570 MQA917565:MQD917570 MZW917565:MZZ917570 NJS917565:NJV917570 NTO917565:NTR917570 ODK917565:ODN917570 ONG917565:ONJ917570 OXC917565:OXF917570 PGY917565:PHB917570 PQU917565:PQX917570 QAQ917565:QAT917570 QKM917565:QKP917570 QUI917565:QUL917570 REE917565:REH917570 ROA917565:ROD917570 RXW917565:RXZ917570 SHS917565:SHV917570 SRO917565:SRR917570 TBK917565:TBN917570 TLG917565:TLJ917570 TVC917565:TVF917570 UEY917565:UFB917570 UOU917565:UOX917570 UYQ917565:UYT917570 VIM917565:VIP917570 VSI917565:VSL917570 WCE917565:WCH917570 WMA917565:WMD917570 WVW917565:WVZ917570 U983101:X983106 U65597:X65602 U131133:X131138 U196669:X196674 U262205:X262210 U327741:X327746 U393277:X393282 U458813:X458818 U524349:X524354 U589885:X589890 U655421:X655426 U720957:X720962 U786493:X786498 U852029:X852034 U917565:X917570 WVW66:WVZ69 WMA66:WMD69 WCE66:WCH69 VSI66:VSL69 VIM66:VIP69 UYQ66:UYT69 UOU66:UOX69 UEY66:UFB69 TVC66:TVF69 TLG66:TLJ69 TBK66:TBN69 SRO66:SRR69 SHS66:SHV69 RXW66:RXZ69 ROA66:ROD69 REE66:REH69 QUI66:QUL69 QKM66:QKP69 QAQ66:QAT69 PQU66:PQX69 PGY66:PHB69 OXC66:OXF69 ONG66:ONJ69 ODK66:ODN69 NTO66:NTR69 NJS66:NJV69 MZW66:MZZ69 MQA66:MQD69 MGE66:MGH69 LWI66:LWL69 LMM66:LMP69 LCQ66:LCT69 KSU66:KSX69 KIY66:KJB69 JZC66:JZF69 JPG66:JPJ69 JFK66:JFN69 IVO66:IVR69 ILS66:ILV69 IBW66:IBZ69 HSA66:HSD69 HIE66:HIH69 GYI66:GYL69 GOM66:GOP69 GEQ66:GET69 FUU66:FUX69 FKY66:FLB69 FBC66:FBF69 ERG66:ERJ69 EHK66:EHN69 DXO66:DXR69 DNS66:DNV69 DDW66:DDZ69 CUA66:CUD69 CKE66:CKH69 CAI66:CAL69 BQM66:BQP69 BGQ66:BGT69 AWU66:AWX69 AMY66:ANB69 ADC66:ADF69 TG66:TJ69 JK66:JN69" xr:uid="{00000000-0002-0000-0200-000008000000}">
      <formula1>"クライミング(CW),マウンテンバイク(MTB),ユニカール(UC),キンボール(KIN),フライングディスクゴルフ(FDG),インディアカ(ID),ペタンク(PT),グループワーク(GW),グラウンドゴルフ,ドミノ,カプラ,クッブ,うちわ作り,ストーンアート,折り紙建築"</formula1>
    </dataValidation>
    <dataValidation type="list" allowBlank="1" showInputMessage="1" showErrorMessage="1" sqref="WWC983101:WWE983106 I983101:K983106 JQ983101:JS983106 TM983101:TO983106 ADI983101:ADK983106 ANE983101:ANG983106 AXA983101:AXC983106 BGW983101:BGY983106 BQS983101:BQU983106 CAO983101:CAQ983106 CKK983101:CKM983106 CUG983101:CUI983106 DEC983101:DEE983106 DNY983101:DOA983106 DXU983101:DXW983106 EHQ983101:EHS983106 ERM983101:ERO983106 FBI983101:FBK983106 FLE983101:FLG983106 FVA983101:FVC983106 GEW983101:GEY983106 GOS983101:GOU983106 GYO983101:GYQ983106 HIK983101:HIM983106 HSG983101:HSI983106 ICC983101:ICE983106 ILY983101:IMA983106 IVU983101:IVW983106 JFQ983101:JFS983106 JPM983101:JPO983106 JZI983101:JZK983106 KJE983101:KJG983106 KTA983101:KTC983106 LCW983101:LCY983106 LMS983101:LMU983106 LWO983101:LWQ983106 MGK983101:MGM983106 MQG983101:MQI983106 NAC983101:NAE983106 NJY983101:NKA983106 NTU983101:NTW983106 ODQ983101:ODS983106 ONM983101:ONO983106 OXI983101:OXK983106 PHE983101:PHG983106 PRA983101:PRC983106 QAW983101:QAY983106 QKS983101:QKU983106 QUO983101:QUQ983106 REK983101:REM983106 ROG983101:ROI983106 RYC983101:RYE983106 SHY983101:SIA983106 SRU983101:SRW983106 TBQ983101:TBS983106 TLM983101:TLO983106 TVI983101:TVK983106 UFE983101:UFG983106 UPA983101:UPC983106 UYW983101:UYY983106 VIS983101:VIU983106 VSO983101:VSQ983106 WCK983101:WCM983106 WMG983101:WMI983106 I65597:K65602 JQ65597:JS65602 TM65597:TO65602 ADI65597:ADK65602 ANE65597:ANG65602 AXA65597:AXC65602 BGW65597:BGY65602 BQS65597:BQU65602 CAO65597:CAQ65602 CKK65597:CKM65602 CUG65597:CUI65602 DEC65597:DEE65602 DNY65597:DOA65602 DXU65597:DXW65602 EHQ65597:EHS65602 ERM65597:ERO65602 FBI65597:FBK65602 FLE65597:FLG65602 FVA65597:FVC65602 GEW65597:GEY65602 GOS65597:GOU65602 GYO65597:GYQ65602 HIK65597:HIM65602 HSG65597:HSI65602 ICC65597:ICE65602 ILY65597:IMA65602 IVU65597:IVW65602 JFQ65597:JFS65602 JPM65597:JPO65602 JZI65597:JZK65602 KJE65597:KJG65602 KTA65597:KTC65602 LCW65597:LCY65602 LMS65597:LMU65602 LWO65597:LWQ65602 MGK65597:MGM65602 MQG65597:MQI65602 NAC65597:NAE65602 NJY65597:NKA65602 NTU65597:NTW65602 ODQ65597:ODS65602 ONM65597:ONO65602 OXI65597:OXK65602 PHE65597:PHG65602 PRA65597:PRC65602 QAW65597:QAY65602 QKS65597:QKU65602 QUO65597:QUQ65602 REK65597:REM65602 ROG65597:ROI65602 RYC65597:RYE65602 SHY65597:SIA65602 SRU65597:SRW65602 TBQ65597:TBS65602 TLM65597:TLO65602 TVI65597:TVK65602 UFE65597:UFG65602 UPA65597:UPC65602 UYW65597:UYY65602 VIS65597:VIU65602 VSO65597:VSQ65602 WCK65597:WCM65602 WMG65597:WMI65602 WWC65597:WWE65602 I131133:K131138 JQ131133:JS131138 TM131133:TO131138 ADI131133:ADK131138 ANE131133:ANG131138 AXA131133:AXC131138 BGW131133:BGY131138 BQS131133:BQU131138 CAO131133:CAQ131138 CKK131133:CKM131138 CUG131133:CUI131138 DEC131133:DEE131138 DNY131133:DOA131138 DXU131133:DXW131138 EHQ131133:EHS131138 ERM131133:ERO131138 FBI131133:FBK131138 FLE131133:FLG131138 FVA131133:FVC131138 GEW131133:GEY131138 GOS131133:GOU131138 GYO131133:GYQ131138 HIK131133:HIM131138 HSG131133:HSI131138 ICC131133:ICE131138 ILY131133:IMA131138 IVU131133:IVW131138 JFQ131133:JFS131138 JPM131133:JPO131138 JZI131133:JZK131138 KJE131133:KJG131138 KTA131133:KTC131138 LCW131133:LCY131138 LMS131133:LMU131138 LWO131133:LWQ131138 MGK131133:MGM131138 MQG131133:MQI131138 NAC131133:NAE131138 NJY131133:NKA131138 NTU131133:NTW131138 ODQ131133:ODS131138 ONM131133:ONO131138 OXI131133:OXK131138 PHE131133:PHG131138 PRA131133:PRC131138 QAW131133:QAY131138 QKS131133:QKU131138 QUO131133:QUQ131138 REK131133:REM131138 ROG131133:ROI131138 RYC131133:RYE131138 SHY131133:SIA131138 SRU131133:SRW131138 TBQ131133:TBS131138 TLM131133:TLO131138 TVI131133:TVK131138 UFE131133:UFG131138 UPA131133:UPC131138 UYW131133:UYY131138 VIS131133:VIU131138 VSO131133:VSQ131138 WCK131133:WCM131138 WMG131133:WMI131138 WWC131133:WWE131138 I196669:K196674 JQ196669:JS196674 TM196669:TO196674 ADI196669:ADK196674 ANE196669:ANG196674 AXA196669:AXC196674 BGW196669:BGY196674 BQS196669:BQU196674 CAO196669:CAQ196674 CKK196669:CKM196674 CUG196669:CUI196674 DEC196669:DEE196674 DNY196669:DOA196674 DXU196669:DXW196674 EHQ196669:EHS196674 ERM196669:ERO196674 FBI196669:FBK196674 FLE196669:FLG196674 FVA196669:FVC196674 GEW196669:GEY196674 GOS196669:GOU196674 GYO196669:GYQ196674 HIK196669:HIM196674 HSG196669:HSI196674 ICC196669:ICE196674 ILY196669:IMA196674 IVU196669:IVW196674 JFQ196669:JFS196674 JPM196669:JPO196674 JZI196669:JZK196674 KJE196669:KJG196674 KTA196669:KTC196674 LCW196669:LCY196674 LMS196669:LMU196674 LWO196669:LWQ196674 MGK196669:MGM196674 MQG196669:MQI196674 NAC196669:NAE196674 NJY196669:NKA196674 NTU196669:NTW196674 ODQ196669:ODS196674 ONM196669:ONO196674 OXI196669:OXK196674 PHE196669:PHG196674 PRA196669:PRC196674 QAW196669:QAY196674 QKS196669:QKU196674 QUO196669:QUQ196674 REK196669:REM196674 ROG196669:ROI196674 RYC196669:RYE196674 SHY196669:SIA196674 SRU196669:SRW196674 TBQ196669:TBS196674 TLM196669:TLO196674 TVI196669:TVK196674 UFE196669:UFG196674 UPA196669:UPC196674 UYW196669:UYY196674 VIS196669:VIU196674 VSO196669:VSQ196674 WCK196669:WCM196674 WMG196669:WMI196674 WWC196669:WWE196674 I262205:K262210 JQ262205:JS262210 TM262205:TO262210 ADI262205:ADK262210 ANE262205:ANG262210 AXA262205:AXC262210 BGW262205:BGY262210 BQS262205:BQU262210 CAO262205:CAQ262210 CKK262205:CKM262210 CUG262205:CUI262210 DEC262205:DEE262210 DNY262205:DOA262210 DXU262205:DXW262210 EHQ262205:EHS262210 ERM262205:ERO262210 FBI262205:FBK262210 FLE262205:FLG262210 FVA262205:FVC262210 GEW262205:GEY262210 GOS262205:GOU262210 GYO262205:GYQ262210 HIK262205:HIM262210 HSG262205:HSI262210 ICC262205:ICE262210 ILY262205:IMA262210 IVU262205:IVW262210 JFQ262205:JFS262210 JPM262205:JPO262210 JZI262205:JZK262210 KJE262205:KJG262210 KTA262205:KTC262210 LCW262205:LCY262210 LMS262205:LMU262210 LWO262205:LWQ262210 MGK262205:MGM262210 MQG262205:MQI262210 NAC262205:NAE262210 NJY262205:NKA262210 NTU262205:NTW262210 ODQ262205:ODS262210 ONM262205:ONO262210 OXI262205:OXK262210 PHE262205:PHG262210 PRA262205:PRC262210 QAW262205:QAY262210 QKS262205:QKU262210 QUO262205:QUQ262210 REK262205:REM262210 ROG262205:ROI262210 RYC262205:RYE262210 SHY262205:SIA262210 SRU262205:SRW262210 TBQ262205:TBS262210 TLM262205:TLO262210 TVI262205:TVK262210 UFE262205:UFG262210 UPA262205:UPC262210 UYW262205:UYY262210 VIS262205:VIU262210 VSO262205:VSQ262210 WCK262205:WCM262210 WMG262205:WMI262210 WWC262205:WWE262210 I327741:K327746 JQ327741:JS327746 TM327741:TO327746 ADI327741:ADK327746 ANE327741:ANG327746 AXA327741:AXC327746 BGW327741:BGY327746 BQS327741:BQU327746 CAO327741:CAQ327746 CKK327741:CKM327746 CUG327741:CUI327746 DEC327741:DEE327746 DNY327741:DOA327746 DXU327741:DXW327746 EHQ327741:EHS327746 ERM327741:ERO327746 FBI327741:FBK327746 FLE327741:FLG327746 FVA327741:FVC327746 GEW327741:GEY327746 GOS327741:GOU327746 GYO327741:GYQ327746 HIK327741:HIM327746 HSG327741:HSI327746 ICC327741:ICE327746 ILY327741:IMA327746 IVU327741:IVW327746 JFQ327741:JFS327746 JPM327741:JPO327746 JZI327741:JZK327746 KJE327741:KJG327746 KTA327741:KTC327746 LCW327741:LCY327746 LMS327741:LMU327746 LWO327741:LWQ327746 MGK327741:MGM327746 MQG327741:MQI327746 NAC327741:NAE327746 NJY327741:NKA327746 NTU327741:NTW327746 ODQ327741:ODS327746 ONM327741:ONO327746 OXI327741:OXK327746 PHE327741:PHG327746 PRA327741:PRC327746 QAW327741:QAY327746 QKS327741:QKU327746 QUO327741:QUQ327746 REK327741:REM327746 ROG327741:ROI327746 RYC327741:RYE327746 SHY327741:SIA327746 SRU327741:SRW327746 TBQ327741:TBS327746 TLM327741:TLO327746 TVI327741:TVK327746 UFE327741:UFG327746 UPA327741:UPC327746 UYW327741:UYY327746 VIS327741:VIU327746 VSO327741:VSQ327746 WCK327741:WCM327746 WMG327741:WMI327746 WWC327741:WWE327746 I393277:K393282 JQ393277:JS393282 TM393277:TO393282 ADI393277:ADK393282 ANE393277:ANG393282 AXA393277:AXC393282 BGW393277:BGY393282 BQS393277:BQU393282 CAO393277:CAQ393282 CKK393277:CKM393282 CUG393277:CUI393282 DEC393277:DEE393282 DNY393277:DOA393282 DXU393277:DXW393282 EHQ393277:EHS393282 ERM393277:ERO393282 FBI393277:FBK393282 FLE393277:FLG393282 FVA393277:FVC393282 GEW393277:GEY393282 GOS393277:GOU393282 GYO393277:GYQ393282 HIK393277:HIM393282 HSG393277:HSI393282 ICC393277:ICE393282 ILY393277:IMA393282 IVU393277:IVW393282 JFQ393277:JFS393282 JPM393277:JPO393282 JZI393277:JZK393282 KJE393277:KJG393282 KTA393277:KTC393282 LCW393277:LCY393282 LMS393277:LMU393282 LWO393277:LWQ393282 MGK393277:MGM393282 MQG393277:MQI393282 NAC393277:NAE393282 NJY393277:NKA393282 NTU393277:NTW393282 ODQ393277:ODS393282 ONM393277:ONO393282 OXI393277:OXK393282 PHE393277:PHG393282 PRA393277:PRC393282 QAW393277:QAY393282 QKS393277:QKU393282 QUO393277:QUQ393282 REK393277:REM393282 ROG393277:ROI393282 RYC393277:RYE393282 SHY393277:SIA393282 SRU393277:SRW393282 TBQ393277:TBS393282 TLM393277:TLO393282 TVI393277:TVK393282 UFE393277:UFG393282 UPA393277:UPC393282 UYW393277:UYY393282 VIS393277:VIU393282 VSO393277:VSQ393282 WCK393277:WCM393282 WMG393277:WMI393282 WWC393277:WWE393282 I458813:K458818 JQ458813:JS458818 TM458813:TO458818 ADI458813:ADK458818 ANE458813:ANG458818 AXA458813:AXC458818 BGW458813:BGY458818 BQS458813:BQU458818 CAO458813:CAQ458818 CKK458813:CKM458818 CUG458813:CUI458818 DEC458813:DEE458818 DNY458813:DOA458818 DXU458813:DXW458818 EHQ458813:EHS458818 ERM458813:ERO458818 FBI458813:FBK458818 FLE458813:FLG458818 FVA458813:FVC458818 GEW458813:GEY458818 GOS458813:GOU458818 GYO458813:GYQ458818 HIK458813:HIM458818 HSG458813:HSI458818 ICC458813:ICE458818 ILY458813:IMA458818 IVU458813:IVW458818 JFQ458813:JFS458818 JPM458813:JPO458818 JZI458813:JZK458818 KJE458813:KJG458818 KTA458813:KTC458818 LCW458813:LCY458818 LMS458813:LMU458818 LWO458813:LWQ458818 MGK458813:MGM458818 MQG458813:MQI458818 NAC458813:NAE458818 NJY458813:NKA458818 NTU458813:NTW458818 ODQ458813:ODS458818 ONM458813:ONO458818 OXI458813:OXK458818 PHE458813:PHG458818 PRA458813:PRC458818 QAW458813:QAY458818 QKS458813:QKU458818 QUO458813:QUQ458818 REK458813:REM458818 ROG458813:ROI458818 RYC458813:RYE458818 SHY458813:SIA458818 SRU458813:SRW458818 TBQ458813:TBS458818 TLM458813:TLO458818 TVI458813:TVK458818 UFE458813:UFG458818 UPA458813:UPC458818 UYW458813:UYY458818 VIS458813:VIU458818 VSO458813:VSQ458818 WCK458813:WCM458818 WMG458813:WMI458818 WWC458813:WWE458818 I524349:K524354 JQ524349:JS524354 TM524349:TO524354 ADI524349:ADK524354 ANE524349:ANG524354 AXA524349:AXC524354 BGW524349:BGY524354 BQS524349:BQU524354 CAO524349:CAQ524354 CKK524349:CKM524354 CUG524349:CUI524354 DEC524349:DEE524354 DNY524349:DOA524354 DXU524349:DXW524354 EHQ524349:EHS524354 ERM524349:ERO524354 FBI524349:FBK524354 FLE524349:FLG524354 FVA524349:FVC524354 GEW524349:GEY524354 GOS524349:GOU524354 GYO524349:GYQ524354 HIK524349:HIM524354 HSG524349:HSI524354 ICC524349:ICE524354 ILY524349:IMA524354 IVU524349:IVW524354 JFQ524349:JFS524354 JPM524349:JPO524354 JZI524349:JZK524354 KJE524349:KJG524354 KTA524349:KTC524354 LCW524349:LCY524354 LMS524349:LMU524354 LWO524349:LWQ524354 MGK524349:MGM524354 MQG524349:MQI524354 NAC524349:NAE524354 NJY524349:NKA524354 NTU524349:NTW524354 ODQ524349:ODS524354 ONM524349:ONO524354 OXI524349:OXK524354 PHE524349:PHG524354 PRA524349:PRC524354 QAW524349:QAY524354 QKS524349:QKU524354 QUO524349:QUQ524354 REK524349:REM524354 ROG524349:ROI524354 RYC524349:RYE524354 SHY524349:SIA524354 SRU524349:SRW524354 TBQ524349:TBS524354 TLM524349:TLO524354 TVI524349:TVK524354 UFE524349:UFG524354 UPA524349:UPC524354 UYW524349:UYY524354 VIS524349:VIU524354 VSO524349:VSQ524354 WCK524349:WCM524354 WMG524349:WMI524354 WWC524349:WWE524354 I589885:K589890 JQ589885:JS589890 TM589885:TO589890 ADI589885:ADK589890 ANE589885:ANG589890 AXA589885:AXC589890 BGW589885:BGY589890 BQS589885:BQU589890 CAO589885:CAQ589890 CKK589885:CKM589890 CUG589885:CUI589890 DEC589885:DEE589890 DNY589885:DOA589890 DXU589885:DXW589890 EHQ589885:EHS589890 ERM589885:ERO589890 FBI589885:FBK589890 FLE589885:FLG589890 FVA589885:FVC589890 GEW589885:GEY589890 GOS589885:GOU589890 GYO589885:GYQ589890 HIK589885:HIM589890 HSG589885:HSI589890 ICC589885:ICE589890 ILY589885:IMA589890 IVU589885:IVW589890 JFQ589885:JFS589890 JPM589885:JPO589890 JZI589885:JZK589890 KJE589885:KJG589890 KTA589885:KTC589890 LCW589885:LCY589890 LMS589885:LMU589890 LWO589885:LWQ589890 MGK589885:MGM589890 MQG589885:MQI589890 NAC589885:NAE589890 NJY589885:NKA589890 NTU589885:NTW589890 ODQ589885:ODS589890 ONM589885:ONO589890 OXI589885:OXK589890 PHE589885:PHG589890 PRA589885:PRC589890 QAW589885:QAY589890 QKS589885:QKU589890 QUO589885:QUQ589890 REK589885:REM589890 ROG589885:ROI589890 RYC589885:RYE589890 SHY589885:SIA589890 SRU589885:SRW589890 TBQ589885:TBS589890 TLM589885:TLO589890 TVI589885:TVK589890 UFE589885:UFG589890 UPA589885:UPC589890 UYW589885:UYY589890 VIS589885:VIU589890 VSO589885:VSQ589890 WCK589885:WCM589890 WMG589885:WMI589890 WWC589885:WWE589890 I655421:K655426 JQ655421:JS655426 TM655421:TO655426 ADI655421:ADK655426 ANE655421:ANG655426 AXA655421:AXC655426 BGW655421:BGY655426 BQS655421:BQU655426 CAO655421:CAQ655426 CKK655421:CKM655426 CUG655421:CUI655426 DEC655421:DEE655426 DNY655421:DOA655426 DXU655421:DXW655426 EHQ655421:EHS655426 ERM655421:ERO655426 FBI655421:FBK655426 FLE655421:FLG655426 FVA655421:FVC655426 GEW655421:GEY655426 GOS655421:GOU655426 GYO655421:GYQ655426 HIK655421:HIM655426 HSG655421:HSI655426 ICC655421:ICE655426 ILY655421:IMA655426 IVU655421:IVW655426 JFQ655421:JFS655426 JPM655421:JPO655426 JZI655421:JZK655426 KJE655421:KJG655426 KTA655421:KTC655426 LCW655421:LCY655426 LMS655421:LMU655426 LWO655421:LWQ655426 MGK655421:MGM655426 MQG655421:MQI655426 NAC655421:NAE655426 NJY655421:NKA655426 NTU655421:NTW655426 ODQ655421:ODS655426 ONM655421:ONO655426 OXI655421:OXK655426 PHE655421:PHG655426 PRA655421:PRC655426 QAW655421:QAY655426 QKS655421:QKU655426 QUO655421:QUQ655426 REK655421:REM655426 ROG655421:ROI655426 RYC655421:RYE655426 SHY655421:SIA655426 SRU655421:SRW655426 TBQ655421:TBS655426 TLM655421:TLO655426 TVI655421:TVK655426 UFE655421:UFG655426 UPA655421:UPC655426 UYW655421:UYY655426 VIS655421:VIU655426 VSO655421:VSQ655426 WCK655421:WCM655426 WMG655421:WMI655426 WWC655421:WWE655426 I720957:K720962 JQ720957:JS720962 TM720957:TO720962 ADI720957:ADK720962 ANE720957:ANG720962 AXA720957:AXC720962 BGW720957:BGY720962 BQS720957:BQU720962 CAO720957:CAQ720962 CKK720957:CKM720962 CUG720957:CUI720962 DEC720957:DEE720962 DNY720957:DOA720962 DXU720957:DXW720962 EHQ720957:EHS720962 ERM720957:ERO720962 FBI720957:FBK720962 FLE720957:FLG720962 FVA720957:FVC720962 GEW720957:GEY720962 GOS720957:GOU720962 GYO720957:GYQ720962 HIK720957:HIM720962 HSG720957:HSI720962 ICC720957:ICE720962 ILY720957:IMA720962 IVU720957:IVW720962 JFQ720957:JFS720962 JPM720957:JPO720962 JZI720957:JZK720962 KJE720957:KJG720962 KTA720957:KTC720962 LCW720957:LCY720962 LMS720957:LMU720962 LWO720957:LWQ720962 MGK720957:MGM720962 MQG720957:MQI720962 NAC720957:NAE720962 NJY720957:NKA720962 NTU720957:NTW720962 ODQ720957:ODS720962 ONM720957:ONO720962 OXI720957:OXK720962 PHE720957:PHG720962 PRA720957:PRC720962 QAW720957:QAY720962 QKS720957:QKU720962 QUO720957:QUQ720962 REK720957:REM720962 ROG720957:ROI720962 RYC720957:RYE720962 SHY720957:SIA720962 SRU720957:SRW720962 TBQ720957:TBS720962 TLM720957:TLO720962 TVI720957:TVK720962 UFE720957:UFG720962 UPA720957:UPC720962 UYW720957:UYY720962 VIS720957:VIU720962 VSO720957:VSQ720962 WCK720957:WCM720962 WMG720957:WMI720962 WWC720957:WWE720962 I786493:K786498 JQ786493:JS786498 TM786493:TO786498 ADI786493:ADK786498 ANE786493:ANG786498 AXA786493:AXC786498 BGW786493:BGY786498 BQS786493:BQU786498 CAO786493:CAQ786498 CKK786493:CKM786498 CUG786493:CUI786498 DEC786493:DEE786498 DNY786493:DOA786498 DXU786493:DXW786498 EHQ786493:EHS786498 ERM786493:ERO786498 FBI786493:FBK786498 FLE786493:FLG786498 FVA786493:FVC786498 GEW786493:GEY786498 GOS786493:GOU786498 GYO786493:GYQ786498 HIK786493:HIM786498 HSG786493:HSI786498 ICC786493:ICE786498 ILY786493:IMA786498 IVU786493:IVW786498 JFQ786493:JFS786498 JPM786493:JPO786498 JZI786493:JZK786498 KJE786493:KJG786498 KTA786493:KTC786498 LCW786493:LCY786498 LMS786493:LMU786498 LWO786493:LWQ786498 MGK786493:MGM786498 MQG786493:MQI786498 NAC786493:NAE786498 NJY786493:NKA786498 NTU786493:NTW786498 ODQ786493:ODS786498 ONM786493:ONO786498 OXI786493:OXK786498 PHE786493:PHG786498 PRA786493:PRC786498 QAW786493:QAY786498 QKS786493:QKU786498 QUO786493:QUQ786498 REK786493:REM786498 ROG786493:ROI786498 RYC786493:RYE786498 SHY786493:SIA786498 SRU786493:SRW786498 TBQ786493:TBS786498 TLM786493:TLO786498 TVI786493:TVK786498 UFE786493:UFG786498 UPA786493:UPC786498 UYW786493:UYY786498 VIS786493:VIU786498 VSO786493:VSQ786498 WCK786493:WCM786498 WMG786493:WMI786498 WWC786493:WWE786498 I852029:K852034 JQ852029:JS852034 TM852029:TO852034 ADI852029:ADK852034 ANE852029:ANG852034 AXA852029:AXC852034 BGW852029:BGY852034 BQS852029:BQU852034 CAO852029:CAQ852034 CKK852029:CKM852034 CUG852029:CUI852034 DEC852029:DEE852034 DNY852029:DOA852034 DXU852029:DXW852034 EHQ852029:EHS852034 ERM852029:ERO852034 FBI852029:FBK852034 FLE852029:FLG852034 FVA852029:FVC852034 GEW852029:GEY852034 GOS852029:GOU852034 GYO852029:GYQ852034 HIK852029:HIM852034 HSG852029:HSI852034 ICC852029:ICE852034 ILY852029:IMA852034 IVU852029:IVW852034 JFQ852029:JFS852034 JPM852029:JPO852034 JZI852029:JZK852034 KJE852029:KJG852034 KTA852029:KTC852034 LCW852029:LCY852034 LMS852029:LMU852034 LWO852029:LWQ852034 MGK852029:MGM852034 MQG852029:MQI852034 NAC852029:NAE852034 NJY852029:NKA852034 NTU852029:NTW852034 ODQ852029:ODS852034 ONM852029:ONO852034 OXI852029:OXK852034 PHE852029:PHG852034 PRA852029:PRC852034 QAW852029:QAY852034 QKS852029:QKU852034 QUO852029:QUQ852034 REK852029:REM852034 ROG852029:ROI852034 RYC852029:RYE852034 SHY852029:SIA852034 SRU852029:SRW852034 TBQ852029:TBS852034 TLM852029:TLO852034 TVI852029:TVK852034 UFE852029:UFG852034 UPA852029:UPC852034 UYW852029:UYY852034 VIS852029:VIU852034 VSO852029:VSQ852034 WCK852029:WCM852034 WMG852029:WMI852034 WWC852029:WWE852034 I917565:K917570 JQ917565:JS917570 TM917565:TO917570 ADI917565:ADK917570 ANE917565:ANG917570 AXA917565:AXC917570 BGW917565:BGY917570 BQS917565:BQU917570 CAO917565:CAQ917570 CKK917565:CKM917570 CUG917565:CUI917570 DEC917565:DEE917570 DNY917565:DOA917570 DXU917565:DXW917570 EHQ917565:EHS917570 ERM917565:ERO917570 FBI917565:FBK917570 FLE917565:FLG917570 FVA917565:FVC917570 GEW917565:GEY917570 GOS917565:GOU917570 GYO917565:GYQ917570 HIK917565:HIM917570 HSG917565:HSI917570 ICC917565:ICE917570 ILY917565:IMA917570 IVU917565:IVW917570 JFQ917565:JFS917570 JPM917565:JPO917570 JZI917565:JZK917570 KJE917565:KJG917570 KTA917565:KTC917570 LCW917565:LCY917570 LMS917565:LMU917570 LWO917565:LWQ917570 MGK917565:MGM917570 MQG917565:MQI917570 NAC917565:NAE917570 NJY917565:NKA917570 NTU917565:NTW917570 ODQ917565:ODS917570 ONM917565:ONO917570 OXI917565:OXK917570 PHE917565:PHG917570 PRA917565:PRC917570 QAW917565:QAY917570 QKS917565:QKU917570 QUO917565:QUQ917570 REK917565:REM917570 ROG917565:ROI917570 RYC917565:RYE917570 SHY917565:SIA917570 SRU917565:SRW917570 TBQ917565:TBS917570 TLM917565:TLO917570 TVI917565:TVK917570 UFE917565:UFG917570 UPA917565:UPC917570 UYW917565:UYY917570 VIS917565:VIU917570 VSO917565:VSQ917570 WCK917565:WCM917570 WMG917565:WMI917570 WWC917565:WWE917570 AA983101:AC983106 AA65597:AC65602 AA131133:AC131138 AA196669:AC196674 AA262205:AC262210 AA327741:AC327746 AA393277:AC393282 AA458813:AC458818 AA524349:AC524354 AA589885:AC589890 AA655421:AC655426 AA720957:AC720962 AA786493:AC786498 AA852029:AC852034 AA917565:AC917570 WWC66:WWE69 WMG66:WMI69 WCK66:WCM69 VSO66:VSQ69 VIS66:VIU69 UYW66:UYY69 UPA66:UPC69 UFE66:UFG69 TVI66:TVK69 TLM66:TLO69 TBQ66:TBS69 SRU66:SRW69 SHY66:SIA69 RYC66:RYE69 ROG66:ROI69 REK66:REM69 QUO66:QUQ69 QKS66:QKU69 QAW66:QAY69 PRA66:PRC69 PHE66:PHG69 OXI66:OXK69 ONM66:ONO69 ODQ66:ODS69 NTU66:NTW69 NJY66:NKA69 NAC66:NAE69 MQG66:MQI69 MGK66:MGM69 LWO66:LWQ69 LMS66:LMU69 LCW66:LCY69 KTA66:KTC69 KJE66:KJG69 JZI66:JZK69 JPM66:JPO69 JFQ66:JFS69 IVU66:IVW69 ILY66:IMA69 ICC66:ICE69 HSG66:HSI69 HIK66:HIM69 GYO66:GYQ69 GOS66:GOU69 GEW66:GEY69 FVA66:FVC69 FLE66:FLG69 FBI66:FBK69 ERM66:ERO69 EHQ66:EHS69 DXU66:DXW69 DNY66:DOA69 DEC66:DEE69 CUG66:CUI69 CKK66:CKM69 CAO66:CAQ69 BQS66:BQU69 BGW66:BGY69 AXA66:AXC69 ANE66:ANG69 ADI66:ADK69 TM66:TO69 JQ66:JS69" xr:uid="{00000000-0002-0000-0200-000009000000}">
      <formula1>"体育館,武道場,ホール,卓球室,ミュージックルーム,研修室,クライミング場,マウンテンバイク場"</formula1>
    </dataValidation>
    <dataValidation type="list" allowBlank="1" showInputMessage="1" showErrorMessage="1" sqref="AF59:AI60" xr:uid="{C76E1160-71DB-4EEE-A1E2-1BB7E9A5F837}">
      <formula1>"カレーライス, カレーライス(防災編), 焼きそば, ポトフ&amp;パン, 焼肉, 焼き魚, 目玉焼き, 野菜炒め,ポトフ"</formula1>
    </dataValidation>
    <dataValidation type="list" allowBlank="1" showInputMessage="1" showErrorMessage="1" sqref="N59:Q60" xr:uid="{72DF68BF-AD37-490D-A597-9F00B3E32932}">
      <formula1>"カレーライス, カレーライス(防災編), 焼きそば, ポトフ&amp;パン, 焼肉, 焼き魚, 目玉焼き, 野菜炒め"</formula1>
    </dataValidation>
  </dataValidations>
  <pageMargins left="0.70866141732283472" right="0.70866141732283472" top="0.74803149606299213" bottom="0.74803149606299213" header="0.31496062992125984" footer="0.31496062992125984"/>
  <pageSetup paperSize="9" scale="70" orientation="portrait" cellComments="asDisplayed" r:id="rId1"/>
  <headerFooter>
    <oddFooter>&amp;L2025年4月版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0</xdr:col>
                    <xdr:colOff>161925</xdr:colOff>
                    <xdr:row>3</xdr:row>
                    <xdr:rowOff>38100</xdr:rowOff>
                  </from>
                  <to>
                    <xdr:col>5</xdr:col>
                    <xdr:colOff>9525</xdr:colOff>
                    <xdr:row>3</xdr:row>
                    <xdr:rowOff>285750</xdr:rowOff>
                  </to>
                </anchor>
              </controlPr>
            </control>
          </mc:Choice>
        </mc:AlternateContent>
        <mc:AlternateContent xmlns:mc="http://schemas.openxmlformats.org/markup-compatibility/2006">
          <mc:Choice Requires="x14">
            <control shapeId="17419" r:id="rId5" name="Check Box 11">
              <controlPr defaultSize="0" autoFill="0" autoLine="0" autoPict="0">
                <anchor moveWithCells="1">
                  <from>
                    <xdr:col>18</xdr:col>
                    <xdr:colOff>161925</xdr:colOff>
                    <xdr:row>3</xdr:row>
                    <xdr:rowOff>38100</xdr:rowOff>
                  </from>
                  <to>
                    <xdr:col>23</xdr:col>
                    <xdr:colOff>9525</xdr:colOff>
                    <xdr:row>3</xdr:row>
                    <xdr:rowOff>285750</xdr:rowOff>
                  </to>
                </anchor>
              </controlPr>
            </control>
          </mc:Choice>
        </mc:AlternateContent>
        <mc:AlternateContent xmlns:mc="http://schemas.openxmlformats.org/markup-compatibility/2006">
          <mc:Choice Requires="x14">
            <control shapeId="17425" r:id="rId6" name="Option Button 17">
              <controlPr defaultSize="0" autoFill="0" autoLine="0" autoPict="0">
                <anchor moveWithCells="1">
                  <from>
                    <xdr:col>19</xdr:col>
                    <xdr:colOff>85725</xdr:colOff>
                    <xdr:row>45</xdr:row>
                    <xdr:rowOff>0</xdr:rowOff>
                  </from>
                  <to>
                    <xdr:col>21</xdr:col>
                    <xdr:colOff>85725</xdr:colOff>
                    <xdr:row>46</xdr:row>
                    <xdr:rowOff>66675</xdr:rowOff>
                  </to>
                </anchor>
              </controlPr>
            </control>
          </mc:Choice>
        </mc:AlternateContent>
        <mc:AlternateContent xmlns:mc="http://schemas.openxmlformats.org/markup-compatibility/2006">
          <mc:Choice Requires="x14">
            <control shapeId="17426" r:id="rId7" name="Option Button 18">
              <controlPr defaultSize="0" autoFill="0" autoLine="0" autoPict="0">
                <anchor moveWithCells="1">
                  <from>
                    <xdr:col>19</xdr:col>
                    <xdr:colOff>85725</xdr:colOff>
                    <xdr:row>45</xdr:row>
                    <xdr:rowOff>171450</xdr:rowOff>
                  </from>
                  <to>
                    <xdr:col>22</xdr:col>
                    <xdr:colOff>38100</xdr:colOff>
                    <xdr:row>47</xdr:row>
                    <xdr:rowOff>19050</xdr:rowOff>
                  </to>
                </anchor>
              </controlPr>
            </control>
          </mc:Choice>
        </mc:AlternateContent>
        <mc:AlternateContent xmlns:mc="http://schemas.openxmlformats.org/markup-compatibility/2006">
          <mc:Choice Requires="x14">
            <control shapeId="17427" r:id="rId8" name="Group Box 19">
              <controlPr defaultSize="0" autoFill="0" autoPict="0">
                <anchor moveWithCells="1">
                  <from>
                    <xdr:col>18</xdr:col>
                    <xdr:colOff>590550</xdr:colOff>
                    <xdr:row>44</xdr:row>
                    <xdr:rowOff>85725</xdr:rowOff>
                  </from>
                  <to>
                    <xdr:col>22</xdr:col>
                    <xdr:colOff>295275</xdr:colOff>
                    <xdr:row>48</xdr:row>
                    <xdr:rowOff>38100</xdr:rowOff>
                  </to>
                </anchor>
              </controlPr>
            </control>
          </mc:Choice>
        </mc:AlternateContent>
        <mc:AlternateContent xmlns:mc="http://schemas.openxmlformats.org/markup-compatibility/2006">
          <mc:Choice Requires="x14">
            <control shapeId="17429" r:id="rId9" name="Option Button 21">
              <controlPr defaultSize="0" autoFill="0" autoLine="0" autoPict="0">
                <anchor moveWithCells="1">
                  <from>
                    <xdr:col>1</xdr:col>
                    <xdr:colOff>76200</xdr:colOff>
                    <xdr:row>44</xdr:row>
                    <xdr:rowOff>180975</xdr:rowOff>
                  </from>
                  <to>
                    <xdr:col>3</xdr:col>
                    <xdr:colOff>76200</xdr:colOff>
                    <xdr:row>46</xdr:row>
                    <xdr:rowOff>47625</xdr:rowOff>
                  </to>
                </anchor>
              </controlPr>
            </control>
          </mc:Choice>
        </mc:AlternateContent>
        <mc:AlternateContent xmlns:mc="http://schemas.openxmlformats.org/markup-compatibility/2006">
          <mc:Choice Requires="x14">
            <control shapeId="17433" r:id="rId10" name="Option Button 25">
              <controlPr defaultSize="0" autoFill="0" autoLine="0" autoPict="0">
                <anchor moveWithCells="1">
                  <from>
                    <xdr:col>1</xdr:col>
                    <xdr:colOff>76200</xdr:colOff>
                    <xdr:row>45</xdr:row>
                    <xdr:rowOff>171450</xdr:rowOff>
                  </from>
                  <to>
                    <xdr:col>4</xdr:col>
                    <xdr:colOff>28575</xdr:colOff>
                    <xdr:row>47</xdr:row>
                    <xdr:rowOff>19050</xdr:rowOff>
                  </to>
                </anchor>
              </controlPr>
            </control>
          </mc:Choice>
        </mc:AlternateContent>
        <mc:AlternateContent xmlns:mc="http://schemas.openxmlformats.org/markup-compatibility/2006">
          <mc:Choice Requires="x14">
            <control shapeId="17434" r:id="rId11" name="Group Box 26">
              <controlPr defaultSize="0" autoFill="0" autoPict="0">
                <anchor moveWithCells="1">
                  <from>
                    <xdr:col>0</xdr:col>
                    <xdr:colOff>685800</xdr:colOff>
                    <xdr:row>44</xdr:row>
                    <xdr:rowOff>104775</xdr:rowOff>
                  </from>
                  <to>
                    <xdr:col>4</xdr:col>
                    <xdr:colOff>228600</xdr:colOff>
                    <xdr:row>48</xdr:row>
                    <xdr:rowOff>38100</xdr:rowOff>
                  </to>
                </anchor>
              </controlPr>
            </control>
          </mc:Choice>
        </mc:AlternateContent>
        <mc:AlternateContent xmlns:mc="http://schemas.openxmlformats.org/markup-compatibility/2006">
          <mc:Choice Requires="x14">
            <control shapeId="17435" r:id="rId12" name="Option Button 27">
              <controlPr defaultSize="0" autoFill="0" autoLine="0" autoPict="0">
                <anchor moveWithCells="1">
                  <from>
                    <xdr:col>6</xdr:col>
                    <xdr:colOff>600075</xdr:colOff>
                    <xdr:row>55</xdr:row>
                    <xdr:rowOff>114300</xdr:rowOff>
                  </from>
                  <to>
                    <xdr:col>7</xdr:col>
                    <xdr:colOff>514350</xdr:colOff>
                    <xdr:row>56</xdr:row>
                    <xdr:rowOff>161925</xdr:rowOff>
                  </to>
                </anchor>
              </controlPr>
            </control>
          </mc:Choice>
        </mc:AlternateContent>
        <mc:AlternateContent xmlns:mc="http://schemas.openxmlformats.org/markup-compatibility/2006">
          <mc:Choice Requires="x14">
            <control shapeId="17436" r:id="rId13" name="Option Button 28">
              <controlPr defaultSize="0" autoFill="0" autoLine="0" autoPict="0">
                <anchor moveWithCells="1">
                  <from>
                    <xdr:col>6</xdr:col>
                    <xdr:colOff>600075</xdr:colOff>
                    <xdr:row>56</xdr:row>
                    <xdr:rowOff>95250</xdr:rowOff>
                  </from>
                  <to>
                    <xdr:col>7</xdr:col>
                    <xdr:colOff>533400</xdr:colOff>
                    <xdr:row>57</xdr:row>
                    <xdr:rowOff>142875</xdr:rowOff>
                  </to>
                </anchor>
              </controlPr>
            </control>
          </mc:Choice>
        </mc:AlternateContent>
        <mc:AlternateContent xmlns:mc="http://schemas.openxmlformats.org/markup-compatibility/2006">
          <mc:Choice Requires="x14">
            <control shapeId="17437" r:id="rId14" name="Group Box 29">
              <controlPr defaultSize="0" autoFill="0" autoPict="0">
                <anchor moveWithCells="1">
                  <from>
                    <xdr:col>6</xdr:col>
                    <xdr:colOff>428625</xdr:colOff>
                    <xdr:row>54</xdr:row>
                    <xdr:rowOff>133350</xdr:rowOff>
                  </from>
                  <to>
                    <xdr:col>8</xdr:col>
                    <xdr:colOff>85725</xdr:colOff>
                    <xdr:row>58</xdr:row>
                    <xdr:rowOff>0</xdr:rowOff>
                  </to>
                </anchor>
              </controlPr>
            </control>
          </mc:Choice>
        </mc:AlternateContent>
        <mc:AlternateContent xmlns:mc="http://schemas.openxmlformats.org/markup-compatibility/2006">
          <mc:Choice Requires="x14">
            <control shapeId="17438" r:id="rId15" name="Group Box 30">
              <controlPr defaultSize="0" autoFill="0" autoPict="0">
                <anchor moveWithCells="1">
                  <from>
                    <xdr:col>6</xdr:col>
                    <xdr:colOff>581025</xdr:colOff>
                    <xdr:row>55</xdr:row>
                    <xdr:rowOff>114300</xdr:rowOff>
                  </from>
                  <to>
                    <xdr:col>8</xdr:col>
                    <xdr:colOff>238125</xdr:colOff>
                    <xdr:row>58</xdr:row>
                    <xdr:rowOff>180975</xdr:rowOff>
                  </to>
                </anchor>
              </controlPr>
            </control>
          </mc:Choice>
        </mc:AlternateContent>
        <mc:AlternateContent xmlns:mc="http://schemas.openxmlformats.org/markup-compatibility/2006">
          <mc:Choice Requires="x14">
            <control shapeId="17439" r:id="rId16" name="Option Button 31">
              <controlPr defaultSize="0" autoFill="0" autoLine="0" autoPict="0">
                <anchor moveWithCells="1">
                  <from>
                    <xdr:col>24</xdr:col>
                    <xdr:colOff>590550</xdr:colOff>
                    <xdr:row>55</xdr:row>
                    <xdr:rowOff>76200</xdr:rowOff>
                  </from>
                  <to>
                    <xdr:col>25</xdr:col>
                    <xdr:colOff>523875</xdr:colOff>
                    <xdr:row>56</xdr:row>
                    <xdr:rowOff>123825</xdr:rowOff>
                  </to>
                </anchor>
              </controlPr>
            </control>
          </mc:Choice>
        </mc:AlternateContent>
        <mc:AlternateContent xmlns:mc="http://schemas.openxmlformats.org/markup-compatibility/2006">
          <mc:Choice Requires="x14">
            <control shapeId="17440" r:id="rId17" name="Option Button 32">
              <controlPr defaultSize="0" autoFill="0" autoLine="0" autoPict="0">
                <anchor moveWithCells="1">
                  <from>
                    <xdr:col>24</xdr:col>
                    <xdr:colOff>590550</xdr:colOff>
                    <xdr:row>56</xdr:row>
                    <xdr:rowOff>85725</xdr:rowOff>
                  </from>
                  <to>
                    <xdr:col>25</xdr:col>
                    <xdr:colOff>542925</xdr:colOff>
                    <xdr:row>57</xdr:row>
                    <xdr:rowOff>133350</xdr:rowOff>
                  </to>
                </anchor>
              </controlPr>
            </control>
          </mc:Choice>
        </mc:AlternateContent>
        <mc:AlternateContent xmlns:mc="http://schemas.openxmlformats.org/markup-compatibility/2006">
          <mc:Choice Requires="x14">
            <control shapeId="17441" r:id="rId18" name="Group Box 33">
              <controlPr defaultSize="0" autoFill="0" autoPict="0">
                <anchor moveWithCells="1">
                  <from>
                    <xdr:col>24</xdr:col>
                    <xdr:colOff>466725</xdr:colOff>
                    <xdr:row>54</xdr:row>
                    <xdr:rowOff>38100</xdr:rowOff>
                  </from>
                  <to>
                    <xdr:col>26</xdr:col>
                    <xdr:colOff>314325</xdr:colOff>
                    <xdr:row>58</xdr:row>
                    <xdr:rowOff>66675</xdr:rowOff>
                  </to>
                </anchor>
              </controlPr>
            </control>
          </mc:Choice>
        </mc:AlternateContent>
        <mc:AlternateContent xmlns:mc="http://schemas.openxmlformats.org/markup-compatibility/2006">
          <mc:Choice Requires="x14">
            <control shapeId="17442" r:id="rId19" name="Option Button 34">
              <controlPr defaultSize="0" autoFill="0" autoLine="0" autoPict="0">
                <anchor moveWithCells="1">
                  <from>
                    <xdr:col>10</xdr:col>
                    <xdr:colOff>19050</xdr:colOff>
                    <xdr:row>56</xdr:row>
                    <xdr:rowOff>0</xdr:rowOff>
                  </from>
                  <to>
                    <xdr:col>10</xdr:col>
                    <xdr:colOff>390525</xdr:colOff>
                    <xdr:row>57</xdr:row>
                    <xdr:rowOff>47625</xdr:rowOff>
                  </to>
                </anchor>
              </controlPr>
            </control>
          </mc:Choice>
        </mc:AlternateContent>
        <mc:AlternateContent xmlns:mc="http://schemas.openxmlformats.org/markup-compatibility/2006">
          <mc:Choice Requires="x14">
            <control shapeId="17443" r:id="rId20" name="Option Button 35">
              <controlPr defaultSize="0" autoFill="0" autoLine="0" autoPict="0">
                <anchor moveWithCells="1">
                  <from>
                    <xdr:col>10</xdr:col>
                    <xdr:colOff>600075</xdr:colOff>
                    <xdr:row>56</xdr:row>
                    <xdr:rowOff>9525</xdr:rowOff>
                  </from>
                  <to>
                    <xdr:col>11</xdr:col>
                    <xdr:colOff>314325</xdr:colOff>
                    <xdr:row>57</xdr:row>
                    <xdr:rowOff>57150</xdr:rowOff>
                  </to>
                </anchor>
              </controlPr>
            </control>
          </mc:Choice>
        </mc:AlternateContent>
        <mc:AlternateContent xmlns:mc="http://schemas.openxmlformats.org/markup-compatibility/2006">
          <mc:Choice Requires="x14">
            <control shapeId="17444" r:id="rId21" name="Option Button 36">
              <controlPr defaultSize="0" autoFill="0" autoLine="0" autoPict="0">
                <anchor moveWithCells="1">
                  <from>
                    <xdr:col>11</xdr:col>
                    <xdr:colOff>571500</xdr:colOff>
                    <xdr:row>56</xdr:row>
                    <xdr:rowOff>9525</xdr:rowOff>
                  </from>
                  <to>
                    <xdr:col>13</xdr:col>
                    <xdr:colOff>314325</xdr:colOff>
                    <xdr:row>57</xdr:row>
                    <xdr:rowOff>57150</xdr:rowOff>
                  </to>
                </anchor>
              </controlPr>
            </control>
          </mc:Choice>
        </mc:AlternateContent>
        <mc:AlternateContent xmlns:mc="http://schemas.openxmlformats.org/markup-compatibility/2006">
          <mc:Choice Requires="x14">
            <control shapeId="17445" r:id="rId22" name="Group Box 37">
              <controlPr defaultSize="0" autoFill="0" autoPict="0">
                <anchor moveWithCells="1">
                  <from>
                    <xdr:col>9</xdr:col>
                    <xdr:colOff>419100</xdr:colOff>
                    <xdr:row>55</xdr:row>
                    <xdr:rowOff>38100</xdr:rowOff>
                  </from>
                  <to>
                    <xdr:col>14</xdr:col>
                    <xdr:colOff>352425</xdr:colOff>
                    <xdr:row>58</xdr:row>
                    <xdr:rowOff>38100</xdr:rowOff>
                  </to>
                </anchor>
              </controlPr>
            </control>
          </mc:Choice>
        </mc:AlternateContent>
        <mc:AlternateContent xmlns:mc="http://schemas.openxmlformats.org/markup-compatibility/2006">
          <mc:Choice Requires="x14">
            <control shapeId="17446" r:id="rId23" name="Option Button 38">
              <controlPr defaultSize="0" autoFill="0" autoLine="0" autoPict="0">
                <anchor moveWithCells="1">
                  <from>
                    <xdr:col>29</xdr:col>
                    <xdr:colOff>504825</xdr:colOff>
                    <xdr:row>55</xdr:row>
                    <xdr:rowOff>200025</xdr:rowOff>
                  </from>
                  <to>
                    <xdr:col>31</xdr:col>
                    <xdr:colOff>266700</xdr:colOff>
                    <xdr:row>57</xdr:row>
                    <xdr:rowOff>47625</xdr:rowOff>
                  </to>
                </anchor>
              </controlPr>
            </control>
          </mc:Choice>
        </mc:AlternateContent>
        <mc:AlternateContent xmlns:mc="http://schemas.openxmlformats.org/markup-compatibility/2006">
          <mc:Choice Requires="x14">
            <control shapeId="17447" r:id="rId24" name="Option Button 39">
              <controlPr defaultSize="0" autoFill="0" autoLine="0" autoPict="0">
                <anchor moveWithCells="1">
                  <from>
                    <xdr:col>28</xdr:col>
                    <xdr:colOff>581025</xdr:colOff>
                    <xdr:row>55</xdr:row>
                    <xdr:rowOff>200025</xdr:rowOff>
                  </from>
                  <to>
                    <xdr:col>29</xdr:col>
                    <xdr:colOff>314325</xdr:colOff>
                    <xdr:row>57</xdr:row>
                    <xdr:rowOff>47625</xdr:rowOff>
                  </to>
                </anchor>
              </controlPr>
            </control>
          </mc:Choice>
        </mc:AlternateContent>
        <mc:AlternateContent xmlns:mc="http://schemas.openxmlformats.org/markup-compatibility/2006">
          <mc:Choice Requires="x14">
            <control shapeId="17448" r:id="rId25" name="Option Button 40">
              <controlPr defaultSize="0" autoFill="0" autoLine="0" autoPict="0">
                <anchor moveWithCells="1">
                  <from>
                    <xdr:col>28</xdr:col>
                    <xdr:colOff>19050</xdr:colOff>
                    <xdr:row>55</xdr:row>
                    <xdr:rowOff>200025</xdr:rowOff>
                  </from>
                  <to>
                    <xdr:col>28</xdr:col>
                    <xdr:colOff>390525</xdr:colOff>
                    <xdr:row>57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A6FC-DA41-4842-B55E-89078C711C1F}">
  <sheetPr codeName="Sheet4">
    <tabColor rgb="FFCCFF66"/>
    <pageSetUpPr fitToPage="1"/>
  </sheetPr>
  <dimension ref="A1:AQ59"/>
  <sheetViews>
    <sheetView showZeros="0" view="pageBreakPreview" zoomScaleNormal="100" zoomScaleSheetLayoutView="100" workbookViewId="0">
      <selection activeCell="B12" sqref="B12"/>
    </sheetView>
  </sheetViews>
  <sheetFormatPr defaultColWidth="4.5" defaultRowHeight="13.5"/>
  <cols>
    <col min="1" max="17" width="4.625" style="377" customWidth="1"/>
    <col min="18" max="18" width="7.625" style="471" customWidth="1"/>
    <col min="19" max="35" width="4.625" style="377" customWidth="1"/>
    <col min="36" max="39" width="4.5" style="471"/>
    <col min="40" max="40" width="5.5" style="471" bestFit="1" customWidth="1"/>
    <col min="41" max="41" width="4.5" style="471"/>
    <col min="42" max="42" width="7.5" style="471" bestFit="1" customWidth="1"/>
    <col min="43" max="43" width="4.5" style="471"/>
    <col min="44" max="44" width="10.5" style="471" bestFit="1" customWidth="1"/>
    <col min="45" max="16384" width="4.5" style="471"/>
  </cols>
  <sheetData>
    <row r="1" spans="1:35" ht="14.25" thickTop="1">
      <c r="H1" s="1757"/>
      <c r="I1" s="1757"/>
      <c r="J1" s="1757"/>
      <c r="M1" s="1762"/>
      <c r="N1" s="1762"/>
      <c r="O1" s="1762"/>
      <c r="P1" s="1762"/>
      <c r="Q1" s="1762"/>
      <c r="S1" s="1770"/>
      <c r="T1" s="1771"/>
      <c r="U1" s="1771"/>
      <c r="V1" s="1771"/>
      <c r="W1" s="1771"/>
      <c r="X1" s="1771"/>
      <c r="Y1" s="1771"/>
      <c r="Z1" s="1771"/>
      <c r="AA1" s="1771"/>
      <c r="AB1" s="1771"/>
      <c r="AC1" s="1771"/>
      <c r="AD1" s="1771"/>
      <c r="AE1" s="1771"/>
      <c r="AF1" s="1771"/>
      <c r="AG1" s="1771"/>
      <c r="AH1" s="1771"/>
      <c r="AI1" s="1772"/>
    </row>
    <row r="2" spans="1:35" ht="13.5" customHeight="1">
      <c r="A2" s="1773" t="s">
        <v>460</v>
      </c>
      <c r="B2" s="1773"/>
      <c r="C2" s="1773"/>
      <c r="D2" s="1773"/>
      <c r="E2" s="1773"/>
      <c r="F2" s="1773"/>
      <c r="G2" s="1773"/>
      <c r="H2" s="1773"/>
      <c r="I2" s="1773"/>
      <c r="J2" s="1773"/>
      <c r="K2" s="1773"/>
      <c r="L2" s="1773"/>
      <c r="M2" s="1773"/>
      <c r="N2" s="1773"/>
      <c r="O2" s="1773"/>
      <c r="P2" s="1773"/>
      <c r="Q2" s="1773"/>
      <c r="S2" s="1774" t="s">
        <v>460</v>
      </c>
      <c r="T2" s="1775"/>
      <c r="U2" s="1775"/>
      <c r="V2" s="1775"/>
      <c r="W2" s="1775"/>
      <c r="X2" s="1775"/>
      <c r="Y2" s="1775"/>
      <c r="Z2" s="1775"/>
      <c r="AA2" s="1775"/>
      <c r="AB2" s="1775"/>
      <c r="AC2" s="1775"/>
      <c r="AD2" s="1775"/>
      <c r="AE2" s="1775"/>
      <c r="AF2" s="1775"/>
      <c r="AG2" s="1775"/>
      <c r="AH2" s="1775"/>
      <c r="AI2" s="1776"/>
    </row>
    <row r="3" spans="1:35" ht="13.5" customHeight="1">
      <c r="A3" s="1773"/>
      <c r="B3" s="1773"/>
      <c r="C3" s="1773"/>
      <c r="D3" s="1773"/>
      <c r="E3" s="1773"/>
      <c r="F3" s="1773"/>
      <c r="G3" s="1773"/>
      <c r="H3" s="1773"/>
      <c r="I3" s="1773"/>
      <c r="J3" s="1773"/>
      <c r="K3" s="1773"/>
      <c r="L3" s="1773"/>
      <c r="M3" s="1773"/>
      <c r="N3" s="1773"/>
      <c r="O3" s="1773"/>
      <c r="P3" s="1773"/>
      <c r="Q3" s="1773"/>
      <c r="S3" s="1774"/>
      <c r="T3" s="1775"/>
      <c r="U3" s="1775"/>
      <c r="V3" s="1775"/>
      <c r="W3" s="1775"/>
      <c r="X3" s="1775"/>
      <c r="Y3" s="1775"/>
      <c r="Z3" s="1775"/>
      <c r="AA3" s="1775"/>
      <c r="AB3" s="1775"/>
      <c r="AC3" s="1775"/>
      <c r="AD3" s="1775"/>
      <c r="AE3" s="1775"/>
      <c r="AF3" s="1775"/>
      <c r="AG3" s="1775"/>
      <c r="AH3" s="1775"/>
      <c r="AI3" s="1776"/>
    </row>
    <row r="4" spans="1:35">
      <c r="A4" s="388" t="s">
        <v>459</v>
      </c>
      <c r="S4" s="835" t="s">
        <v>459</v>
      </c>
      <c r="T4" s="836"/>
      <c r="U4" s="836"/>
      <c r="V4" s="836"/>
      <c r="W4" s="836"/>
      <c r="X4" s="836"/>
      <c r="Y4" s="836"/>
      <c r="Z4" s="836"/>
      <c r="AA4" s="836"/>
      <c r="AB4" s="836"/>
      <c r="AC4" s="836"/>
      <c r="AD4" s="836"/>
      <c r="AE4" s="836"/>
      <c r="AF4" s="836"/>
      <c r="AG4" s="836"/>
      <c r="AH4" s="836"/>
      <c r="AI4" s="837"/>
    </row>
    <row r="5" spans="1:35">
      <c r="A5" s="1737" t="s">
        <v>655</v>
      </c>
      <c r="B5" s="1737"/>
      <c r="C5" s="1737"/>
      <c r="D5" s="1737"/>
      <c r="E5" s="1737"/>
      <c r="F5" s="1737"/>
      <c r="G5" s="1763" t="s">
        <v>434</v>
      </c>
      <c r="H5" s="1763"/>
      <c r="S5" s="1758" t="s">
        <v>655</v>
      </c>
      <c r="T5" s="1675"/>
      <c r="U5" s="1675"/>
      <c r="V5" s="1675"/>
      <c r="W5" s="1675"/>
      <c r="X5" s="1675"/>
      <c r="Y5" s="1714" t="s">
        <v>434</v>
      </c>
      <c r="Z5" s="1714"/>
      <c r="AA5" s="836"/>
      <c r="AB5" s="836"/>
      <c r="AC5" s="836"/>
      <c r="AD5" s="836"/>
      <c r="AE5" s="836"/>
      <c r="AF5" s="836"/>
      <c r="AG5" s="836"/>
      <c r="AH5" s="836"/>
      <c r="AI5" s="837"/>
    </row>
    <row r="6" spans="1:35">
      <c r="A6" s="1737"/>
      <c r="B6" s="1737"/>
      <c r="C6" s="1737"/>
      <c r="D6" s="1737"/>
      <c r="E6" s="1737"/>
      <c r="F6" s="1737"/>
      <c r="G6" s="1763"/>
      <c r="H6" s="1763"/>
      <c r="S6" s="1758"/>
      <c r="T6" s="1675"/>
      <c r="U6" s="1675"/>
      <c r="V6" s="1675"/>
      <c r="W6" s="1675"/>
      <c r="X6" s="1675"/>
      <c r="Y6" s="1714"/>
      <c r="Z6" s="1714"/>
      <c r="AA6" s="836"/>
      <c r="AB6" s="836"/>
      <c r="AC6" s="836"/>
      <c r="AD6" s="836"/>
      <c r="AE6" s="836"/>
      <c r="AF6" s="836"/>
      <c r="AG6" s="836"/>
      <c r="AH6" s="836"/>
      <c r="AI6" s="837"/>
    </row>
    <row r="7" spans="1:35" ht="11.25" customHeight="1">
      <c r="S7" s="838"/>
      <c r="T7" s="836"/>
      <c r="U7" s="836"/>
      <c r="V7" s="836"/>
      <c r="W7" s="836"/>
      <c r="X7" s="836"/>
      <c r="Y7" s="836"/>
      <c r="Z7" s="836"/>
      <c r="AA7" s="836"/>
      <c r="AB7" s="836"/>
      <c r="AC7" s="836"/>
      <c r="AD7" s="836"/>
      <c r="AE7" s="836"/>
      <c r="AF7" s="836"/>
      <c r="AG7" s="836"/>
      <c r="AH7" s="836"/>
      <c r="AI7" s="837"/>
    </row>
    <row r="8" spans="1:35" ht="11.25" customHeight="1">
      <c r="A8" s="1764" t="s">
        <v>458</v>
      </c>
      <c r="B8" s="1764"/>
      <c r="C8" s="1764"/>
      <c r="D8" s="1764"/>
      <c r="E8" s="1764"/>
      <c r="F8" s="1764"/>
      <c r="G8" s="1764"/>
      <c r="H8" s="1764"/>
      <c r="I8" s="1764"/>
      <c r="J8" s="1764"/>
      <c r="K8" s="1764"/>
      <c r="L8" s="1764"/>
      <c r="M8" s="1764"/>
      <c r="N8" s="1764"/>
      <c r="O8" s="1764"/>
      <c r="P8" s="1764"/>
      <c r="Q8" s="1764"/>
      <c r="S8" s="1759" t="s">
        <v>458</v>
      </c>
      <c r="T8" s="1760"/>
      <c r="U8" s="1760"/>
      <c r="V8" s="1760"/>
      <c r="W8" s="1760"/>
      <c r="X8" s="1760"/>
      <c r="Y8" s="1760"/>
      <c r="Z8" s="1760"/>
      <c r="AA8" s="1760"/>
      <c r="AB8" s="1760"/>
      <c r="AC8" s="1760"/>
      <c r="AD8" s="1760"/>
      <c r="AE8" s="1760"/>
      <c r="AF8" s="1760"/>
      <c r="AG8" s="1760"/>
      <c r="AH8" s="1760"/>
      <c r="AI8" s="1761"/>
    </row>
    <row r="9" spans="1:35" ht="11.25" customHeight="1">
      <c r="A9" s="1764"/>
      <c r="B9" s="1764"/>
      <c r="C9" s="1764"/>
      <c r="D9" s="1764"/>
      <c r="E9" s="1764"/>
      <c r="F9" s="1764"/>
      <c r="G9" s="1764"/>
      <c r="H9" s="1764"/>
      <c r="I9" s="1764"/>
      <c r="J9" s="1764"/>
      <c r="K9" s="1764"/>
      <c r="L9" s="1764"/>
      <c r="M9" s="1764"/>
      <c r="N9" s="1764"/>
      <c r="O9" s="1764"/>
      <c r="P9" s="1764"/>
      <c r="Q9" s="1764"/>
      <c r="S9" s="1759"/>
      <c r="T9" s="1760"/>
      <c r="U9" s="1760"/>
      <c r="V9" s="1760"/>
      <c r="W9" s="1760"/>
      <c r="X9" s="1760"/>
      <c r="Y9" s="1760"/>
      <c r="Z9" s="1760"/>
      <c r="AA9" s="1760"/>
      <c r="AB9" s="1760"/>
      <c r="AC9" s="1760"/>
      <c r="AD9" s="1760"/>
      <c r="AE9" s="1760"/>
      <c r="AF9" s="1760"/>
      <c r="AG9" s="1760"/>
      <c r="AH9" s="1760"/>
      <c r="AI9" s="1761"/>
    </row>
    <row r="10" spans="1:35" ht="11.25" customHeight="1">
      <c r="A10" s="1764"/>
      <c r="B10" s="1764"/>
      <c r="C10" s="1764"/>
      <c r="D10" s="1764"/>
      <c r="E10" s="1764"/>
      <c r="F10" s="1764"/>
      <c r="G10" s="1764"/>
      <c r="H10" s="1764"/>
      <c r="I10" s="1764"/>
      <c r="J10" s="1764"/>
      <c r="K10" s="1764"/>
      <c r="L10" s="1764"/>
      <c r="M10" s="1764"/>
      <c r="N10" s="1764"/>
      <c r="O10" s="1764"/>
      <c r="P10" s="1764"/>
      <c r="Q10" s="1764"/>
      <c r="S10" s="1759"/>
      <c r="T10" s="1760"/>
      <c r="U10" s="1760"/>
      <c r="V10" s="1760"/>
      <c r="W10" s="1760"/>
      <c r="X10" s="1760"/>
      <c r="Y10" s="1760"/>
      <c r="Z10" s="1760"/>
      <c r="AA10" s="1760"/>
      <c r="AB10" s="1760"/>
      <c r="AC10" s="1760"/>
      <c r="AD10" s="1760"/>
      <c r="AE10" s="1760"/>
      <c r="AF10" s="1760"/>
      <c r="AG10" s="1760"/>
      <c r="AH10" s="1760"/>
      <c r="AI10" s="1761"/>
    </row>
    <row r="11" spans="1:35" ht="11.25" customHeight="1">
      <c r="A11" s="1764"/>
      <c r="B11" s="1764"/>
      <c r="C11" s="1764"/>
      <c r="D11" s="1764"/>
      <c r="E11" s="1764"/>
      <c r="F11" s="1764"/>
      <c r="G11" s="1764"/>
      <c r="H11" s="1764"/>
      <c r="I11" s="1764"/>
      <c r="J11" s="1764"/>
      <c r="K11" s="1764"/>
      <c r="L11" s="1764"/>
      <c r="M11" s="1764"/>
      <c r="N11" s="1764"/>
      <c r="O11" s="1764"/>
      <c r="P11" s="1764"/>
      <c r="Q11" s="1764"/>
      <c r="S11" s="1759"/>
      <c r="T11" s="1760"/>
      <c r="U11" s="1760"/>
      <c r="V11" s="1760"/>
      <c r="W11" s="1760"/>
      <c r="X11" s="1760"/>
      <c r="Y11" s="1760"/>
      <c r="Z11" s="1760"/>
      <c r="AA11" s="1760"/>
      <c r="AB11" s="1760"/>
      <c r="AC11" s="1760"/>
      <c r="AD11" s="1760"/>
      <c r="AE11" s="1760"/>
      <c r="AF11" s="1760"/>
      <c r="AG11" s="1760"/>
      <c r="AH11" s="1760"/>
      <c r="AI11" s="1761"/>
    </row>
    <row r="12" spans="1:35">
      <c r="A12" s="593" t="s">
        <v>441</v>
      </c>
      <c r="B12" s="594"/>
      <c r="C12" s="595" t="s">
        <v>440</v>
      </c>
      <c r="D12" s="594"/>
      <c r="E12" s="595" t="s">
        <v>439</v>
      </c>
      <c r="F12" s="594"/>
      <c r="G12" s="595" t="s">
        <v>438</v>
      </c>
      <c r="H12" s="596"/>
      <c r="I12" s="596"/>
      <c r="J12" s="596"/>
      <c r="K12" s="596"/>
      <c r="L12" s="596"/>
      <c r="M12" s="596"/>
      <c r="N12" s="596"/>
      <c r="O12" s="596"/>
      <c r="P12" s="596"/>
      <c r="Q12" s="596"/>
      <c r="S12" s="839" t="s">
        <v>441</v>
      </c>
      <c r="T12" s="857">
        <v>6</v>
      </c>
      <c r="U12" s="803" t="s">
        <v>440</v>
      </c>
      <c r="V12" s="857">
        <v>6</v>
      </c>
      <c r="W12" s="803" t="s">
        <v>439</v>
      </c>
      <c r="X12" s="857">
        <v>20</v>
      </c>
      <c r="Y12" s="803" t="s">
        <v>438</v>
      </c>
      <c r="Z12" s="384"/>
      <c r="AA12" s="384"/>
      <c r="AB12" s="384"/>
      <c r="AC12" s="384"/>
      <c r="AD12" s="384"/>
      <c r="AE12" s="384"/>
      <c r="AF12" s="384"/>
      <c r="AG12" s="384"/>
      <c r="AH12" s="384"/>
      <c r="AI12" s="840"/>
    </row>
    <row r="13" spans="1:35">
      <c r="A13" s="1701" t="s">
        <v>448</v>
      </c>
      <c r="B13" s="1701"/>
      <c r="C13" s="1701"/>
      <c r="D13" s="1769" t="str">
        <f>IF(①利用申込書!D4="","",①利用申込書!D4)</f>
        <v/>
      </c>
      <c r="E13" s="1769"/>
      <c r="F13" s="1769"/>
      <c r="G13" s="1769"/>
      <c r="H13" s="1769"/>
      <c r="I13" s="1769"/>
      <c r="J13" s="1769"/>
      <c r="K13" s="1769"/>
      <c r="L13" s="1769"/>
      <c r="M13" s="1769"/>
      <c r="N13" s="1769"/>
      <c r="O13" s="1769"/>
      <c r="P13" s="1769"/>
      <c r="Q13" s="1769"/>
      <c r="S13" s="1728" t="s">
        <v>448</v>
      </c>
      <c r="T13" s="1701"/>
      <c r="U13" s="1701"/>
      <c r="V13" s="1777" t="s">
        <v>720</v>
      </c>
      <c r="W13" s="1777"/>
      <c r="X13" s="1777"/>
      <c r="Y13" s="1777"/>
      <c r="Z13" s="1777"/>
      <c r="AA13" s="1777"/>
      <c r="AB13" s="1777"/>
      <c r="AC13" s="1777"/>
      <c r="AD13" s="1777"/>
      <c r="AE13" s="1777"/>
      <c r="AF13" s="1777"/>
      <c r="AG13" s="1777"/>
      <c r="AH13" s="1777"/>
      <c r="AI13" s="1778"/>
    </row>
    <row r="14" spans="1:35">
      <c r="A14" s="1701"/>
      <c r="B14" s="1701"/>
      <c r="C14" s="1701"/>
      <c r="D14" s="1769"/>
      <c r="E14" s="1769"/>
      <c r="F14" s="1769"/>
      <c r="G14" s="1769"/>
      <c r="H14" s="1769"/>
      <c r="I14" s="1769"/>
      <c r="J14" s="1769"/>
      <c r="K14" s="1769"/>
      <c r="L14" s="1769"/>
      <c r="M14" s="1769"/>
      <c r="N14" s="1769"/>
      <c r="O14" s="1769"/>
      <c r="P14" s="1769"/>
      <c r="Q14" s="1769"/>
      <c r="S14" s="1728"/>
      <c r="T14" s="1701"/>
      <c r="U14" s="1701"/>
      <c r="V14" s="1777"/>
      <c r="W14" s="1777"/>
      <c r="X14" s="1777"/>
      <c r="Y14" s="1777"/>
      <c r="Z14" s="1777"/>
      <c r="AA14" s="1777"/>
      <c r="AB14" s="1777"/>
      <c r="AC14" s="1777"/>
      <c r="AD14" s="1777"/>
      <c r="AE14" s="1777"/>
      <c r="AF14" s="1777"/>
      <c r="AG14" s="1777"/>
      <c r="AH14" s="1777"/>
      <c r="AI14" s="1778"/>
    </row>
    <row r="15" spans="1:35">
      <c r="A15" s="1701" t="s">
        <v>457</v>
      </c>
      <c r="B15" s="1701"/>
      <c r="C15" s="1701"/>
      <c r="D15" s="1754" t="s">
        <v>456</v>
      </c>
      <c r="E15" s="1743"/>
      <c r="F15" s="1743"/>
      <c r="G15" s="1743"/>
      <c r="H15" s="1743"/>
      <c r="I15" s="1743"/>
      <c r="J15" s="1627" t="s">
        <v>455</v>
      </c>
      <c r="K15" s="1765" t="str">
        <f>IF(①利用申込書!D7="","",①利用申込書!D7)</f>
        <v/>
      </c>
      <c r="L15" s="1765"/>
      <c r="M15" s="1765"/>
      <c r="N15" s="1765"/>
      <c r="O15" s="1765"/>
      <c r="P15" s="1631"/>
      <c r="Q15" s="1767"/>
      <c r="S15" s="1728" t="s">
        <v>457</v>
      </c>
      <c r="T15" s="1701"/>
      <c r="U15" s="1701"/>
      <c r="V15" s="1754" t="s">
        <v>456</v>
      </c>
      <c r="W15" s="1625" t="s">
        <v>658</v>
      </c>
      <c r="X15" s="1625"/>
      <c r="Y15" s="1625"/>
      <c r="Z15" s="1625"/>
      <c r="AA15" s="1625"/>
      <c r="AB15" s="1627" t="s">
        <v>455</v>
      </c>
      <c r="AC15" s="1629" t="s">
        <v>657</v>
      </c>
      <c r="AD15" s="1629"/>
      <c r="AE15" s="1629"/>
      <c r="AF15" s="1629"/>
      <c r="AG15" s="1629"/>
      <c r="AH15" s="1631"/>
      <c r="AI15" s="1632"/>
    </row>
    <row r="16" spans="1:35">
      <c r="A16" s="1701"/>
      <c r="B16" s="1701"/>
      <c r="C16" s="1701"/>
      <c r="D16" s="1663"/>
      <c r="E16" s="1739"/>
      <c r="F16" s="1739"/>
      <c r="G16" s="1739"/>
      <c r="H16" s="1739"/>
      <c r="I16" s="1739"/>
      <c r="J16" s="1628"/>
      <c r="K16" s="1766"/>
      <c r="L16" s="1766"/>
      <c r="M16" s="1766"/>
      <c r="N16" s="1766"/>
      <c r="O16" s="1766"/>
      <c r="P16" s="1633"/>
      <c r="Q16" s="1768"/>
      <c r="S16" s="1728"/>
      <c r="T16" s="1701"/>
      <c r="U16" s="1701"/>
      <c r="V16" s="1663"/>
      <c r="W16" s="1626"/>
      <c r="X16" s="1626"/>
      <c r="Y16" s="1626"/>
      <c r="Z16" s="1626"/>
      <c r="AA16" s="1626"/>
      <c r="AB16" s="1628"/>
      <c r="AC16" s="1630"/>
      <c r="AD16" s="1630"/>
      <c r="AE16" s="1630"/>
      <c r="AF16" s="1630"/>
      <c r="AG16" s="1630"/>
      <c r="AH16" s="1633"/>
      <c r="AI16" s="1634"/>
    </row>
    <row r="17" spans="1:43">
      <c r="A17" s="1701" t="s">
        <v>447</v>
      </c>
      <c r="B17" s="1701"/>
      <c r="C17" s="1701"/>
      <c r="D17" s="1644" t="str">
        <f>IF(①利用申込書!BS4="","",①利用申込書!BS4)</f>
        <v/>
      </c>
      <c r="E17" s="1645"/>
      <c r="F17" s="1645"/>
      <c r="G17" s="1645"/>
      <c r="H17" s="1645"/>
      <c r="I17" s="1645"/>
      <c r="J17" s="1638" t="s">
        <v>446</v>
      </c>
      <c r="K17" s="1638"/>
      <c r="L17" s="1640" t="str">
        <f>IF(①利用申込書!BS5="","",①利用申込書!BS5)</f>
        <v/>
      </c>
      <c r="M17" s="1640"/>
      <c r="N17" s="1640"/>
      <c r="O17" s="1640"/>
      <c r="P17" s="1640"/>
      <c r="Q17" s="1641"/>
      <c r="S17" s="1728" t="s">
        <v>447</v>
      </c>
      <c r="T17" s="1701"/>
      <c r="U17" s="1701"/>
      <c r="V17" s="1729">
        <v>45869</v>
      </c>
      <c r="W17" s="1730"/>
      <c r="X17" s="1730"/>
      <c r="Y17" s="1730"/>
      <c r="Z17" s="1730"/>
      <c r="AA17" s="1730"/>
      <c r="AB17" s="1638" t="s">
        <v>446</v>
      </c>
      <c r="AC17" s="1638"/>
      <c r="AD17" s="1733">
        <v>45871</v>
      </c>
      <c r="AE17" s="1733"/>
      <c r="AF17" s="1733"/>
      <c r="AG17" s="1733"/>
      <c r="AH17" s="1733"/>
      <c r="AI17" s="1734"/>
      <c r="AO17" s="1637"/>
      <c r="AQ17" s="1637"/>
    </row>
    <row r="18" spans="1:43">
      <c r="A18" s="1701"/>
      <c r="B18" s="1701"/>
      <c r="C18" s="1701"/>
      <c r="D18" s="1646"/>
      <c r="E18" s="1647"/>
      <c r="F18" s="1647"/>
      <c r="G18" s="1647"/>
      <c r="H18" s="1647"/>
      <c r="I18" s="1647"/>
      <c r="J18" s="1639"/>
      <c r="K18" s="1639"/>
      <c r="L18" s="1642"/>
      <c r="M18" s="1642"/>
      <c r="N18" s="1642"/>
      <c r="O18" s="1642"/>
      <c r="P18" s="1642"/>
      <c r="Q18" s="1643"/>
      <c r="S18" s="1728"/>
      <c r="T18" s="1701"/>
      <c r="U18" s="1701"/>
      <c r="V18" s="1731"/>
      <c r="W18" s="1732"/>
      <c r="X18" s="1732"/>
      <c r="Y18" s="1732"/>
      <c r="Z18" s="1732"/>
      <c r="AA18" s="1732"/>
      <c r="AB18" s="1639"/>
      <c r="AC18" s="1639"/>
      <c r="AD18" s="1735"/>
      <c r="AE18" s="1735"/>
      <c r="AF18" s="1735"/>
      <c r="AG18" s="1735"/>
      <c r="AH18" s="1735"/>
      <c r="AI18" s="1736"/>
      <c r="AO18" s="1637"/>
      <c r="AQ18" s="1637"/>
    </row>
    <row r="19" spans="1:43" ht="15.75" customHeight="1">
      <c r="A19" s="1636" t="s">
        <v>454</v>
      </c>
      <c r="B19" s="1636"/>
      <c r="C19" s="1636"/>
      <c r="D19" s="1718"/>
      <c r="E19" s="1720" t="s">
        <v>453</v>
      </c>
      <c r="F19" s="1720"/>
      <c r="G19" s="1720"/>
      <c r="H19" s="1720"/>
      <c r="I19" s="1720"/>
      <c r="J19" s="1720"/>
      <c r="K19" s="1720"/>
      <c r="L19" s="1720"/>
      <c r="M19" s="1720"/>
      <c r="N19" s="1720"/>
      <c r="O19" s="1720"/>
      <c r="P19" s="1720"/>
      <c r="Q19" s="1740"/>
      <c r="S19" s="1635" t="s">
        <v>454</v>
      </c>
      <c r="T19" s="1636"/>
      <c r="U19" s="1636"/>
      <c r="V19" s="1718"/>
      <c r="W19" s="1720" t="s">
        <v>453</v>
      </c>
      <c r="X19" s="1720"/>
      <c r="Y19" s="1720"/>
      <c r="Z19" s="1720"/>
      <c r="AA19" s="1720"/>
      <c r="AB19" s="1720"/>
      <c r="AC19" s="1720"/>
      <c r="AD19" s="1720"/>
      <c r="AE19" s="1720"/>
      <c r="AF19" s="1720"/>
      <c r="AG19" s="1720"/>
      <c r="AH19" s="1720"/>
      <c r="AI19" s="1721"/>
    </row>
    <row r="20" spans="1:43" ht="15.75" customHeight="1">
      <c r="A20" s="1636"/>
      <c r="B20" s="1636"/>
      <c r="C20" s="1636"/>
      <c r="D20" s="1719"/>
      <c r="E20" s="1699"/>
      <c r="F20" s="1699"/>
      <c r="G20" s="1699"/>
      <c r="H20" s="1699"/>
      <c r="I20" s="1699"/>
      <c r="J20" s="1699"/>
      <c r="K20" s="1699"/>
      <c r="L20" s="1699"/>
      <c r="M20" s="1699"/>
      <c r="N20" s="1699"/>
      <c r="O20" s="1699"/>
      <c r="P20" s="1699"/>
      <c r="Q20" s="1741"/>
      <c r="S20" s="1635"/>
      <c r="T20" s="1636"/>
      <c r="U20" s="1636"/>
      <c r="V20" s="1719"/>
      <c r="W20" s="1699"/>
      <c r="X20" s="1699"/>
      <c r="Y20" s="1699"/>
      <c r="Z20" s="1699"/>
      <c r="AA20" s="1699"/>
      <c r="AB20" s="1699"/>
      <c r="AC20" s="1699"/>
      <c r="AD20" s="1699"/>
      <c r="AE20" s="1699"/>
      <c r="AF20" s="1699"/>
      <c r="AG20" s="1699"/>
      <c r="AH20" s="1699"/>
      <c r="AI20" s="1700"/>
    </row>
    <row r="21" spans="1:43" ht="15.75" customHeight="1">
      <c r="A21" s="1636"/>
      <c r="B21" s="1636"/>
      <c r="C21" s="1636"/>
      <c r="D21" s="1719"/>
      <c r="E21" s="1722"/>
      <c r="F21" s="1722"/>
      <c r="G21" s="1722"/>
      <c r="H21" s="1722"/>
      <c r="I21" s="1722"/>
      <c r="J21" s="1722"/>
      <c r="K21" s="1722"/>
      <c r="L21" s="1722"/>
      <c r="M21" s="1722"/>
      <c r="N21" s="1722"/>
      <c r="O21" s="1722"/>
      <c r="P21" s="1722"/>
      <c r="Q21" s="1742"/>
      <c r="S21" s="1635"/>
      <c r="T21" s="1636"/>
      <c r="U21" s="1636"/>
      <c r="V21" s="1719"/>
      <c r="W21" s="1722"/>
      <c r="X21" s="1722"/>
      <c r="Y21" s="1722"/>
      <c r="Z21" s="1722"/>
      <c r="AA21" s="1722"/>
      <c r="AB21" s="1722"/>
      <c r="AC21" s="1722"/>
      <c r="AD21" s="1722"/>
      <c r="AE21" s="1722"/>
      <c r="AF21" s="1722"/>
      <c r="AG21" s="1722"/>
      <c r="AH21" s="1722"/>
      <c r="AI21" s="1723"/>
    </row>
    <row r="22" spans="1:43" ht="15.75" customHeight="1">
      <c r="A22" s="1636"/>
      <c r="B22" s="1636"/>
      <c r="C22" s="1636"/>
      <c r="D22" s="1718"/>
      <c r="E22" s="1720" t="s">
        <v>452</v>
      </c>
      <c r="F22" s="1720"/>
      <c r="G22" s="1720"/>
      <c r="H22" s="1720"/>
      <c r="I22" s="1720"/>
      <c r="J22" s="1720"/>
      <c r="K22" s="1720"/>
      <c r="L22" s="1720"/>
      <c r="M22" s="1720"/>
      <c r="N22" s="1720"/>
      <c r="O22" s="1720"/>
      <c r="P22" s="1720"/>
      <c r="Q22" s="1740"/>
      <c r="S22" s="1635"/>
      <c r="T22" s="1636"/>
      <c r="U22" s="1636"/>
      <c r="V22" s="1718"/>
      <c r="W22" s="1720" t="s">
        <v>452</v>
      </c>
      <c r="X22" s="1720"/>
      <c r="Y22" s="1720"/>
      <c r="Z22" s="1720"/>
      <c r="AA22" s="1720"/>
      <c r="AB22" s="1720"/>
      <c r="AC22" s="1720"/>
      <c r="AD22" s="1720"/>
      <c r="AE22" s="1720"/>
      <c r="AF22" s="1720"/>
      <c r="AG22" s="1720"/>
      <c r="AH22" s="1720"/>
      <c r="AI22" s="1721"/>
    </row>
    <row r="23" spans="1:43" ht="15.75" customHeight="1">
      <c r="A23" s="1636"/>
      <c r="B23" s="1636"/>
      <c r="C23" s="1636"/>
      <c r="D23" s="1719"/>
      <c r="E23" s="1699"/>
      <c r="F23" s="1699"/>
      <c r="G23" s="1699"/>
      <c r="H23" s="1699"/>
      <c r="I23" s="1699"/>
      <c r="J23" s="1699"/>
      <c r="K23" s="1699"/>
      <c r="L23" s="1699"/>
      <c r="M23" s="1699"/>
      <c r="N23" s="1699"/>
      <c r="O23" s="1699"/>
      <c r="P23" s="1699"/>
      <c r="Q23" s="1741"/>
      <c r="S23" s="1635"/>
      <c r="T23" s="1636"/>
      <c r="U23" s="1636"/>
      <c r="V23" s="1719"/>
      <c r="W23" s="1699"/>
      <c r="X23" s="1699"/>
      <c r="Y23" s="1699"/>
      <c r="Z23" s="1699"/>
      <c r="AA23" s="1699"/>
      <c r="AB23" s="1699"/>
      <c r="AC23" s="1699"/>
      <c r="AD23" s="1699"/>
      <c r="AE23" s="1699"/>
      <c r="AF23" s="1699"/>
      <c r="AG23" s="1699"/>
      <c r="AH23" s="1699"/>
      <c r="AI23" s="1700"/>
    </row>
    <row r="24" spans="1:43" ht="15.75" customHeight="1">
      <c r="A24" s="1636"/>
      <c r="B24" s="1636"/>
      <c r="C24" s="1636"/>
      <c r="D24" s="1719"/>
      <c r="E24" s="1699"/>
      <c r="F24" s="1699"/>
      <c r="G24" s="1699"/>
      <c r="H24" s="1699"/>
      <c r="I24" s="1699"/>
      <c r="J24" s="1699"/>
      <c r="K24" s="1699"/>
      <c r="L24" s="1699"/>
      <c r="M24" s="1699"/>
      <c r="N24" s="1699"/>
      <c r="O24" s="1699"/>
      <c r="P24" s="1699"/>
      <c r="Q24" s="1741"/>
      <c r="S24" s="1635"/>
      <c r="T24" s="1636"/>
      <c r="U24" s="1636"/>
      <c r="V24" s="1719"/>
      <c r="W24" s="1699"/>
      <c r="X24" s="1699"/>
      <c r="Y24" s="1699"/>
      <c r="Z24" s="1699"/>
      <c r="AA24" s="1699"/>
      <c r="AB24" s="1699"/>
      <c r="AC24" s="1699"/>
      <c r="AD24" s="1699"/>
      <c r="AE24" s="1699"/>
      <c r="AF24" s="1699"/>
      <c r="AG24" s="1699"/>
      <c r="AH24" s="1699"/>
      <c r="AI24" s="1700"/>
    </row>
    <row r="25" spans="1:43" ht="15.75" customHeight="1">
      <c r="A25" s="1636"/>
      <c r="B25" s="1636"/>
      <c r="C25" s="1636"/>
      <c r="D25" s="1719"/>
      <c r="E25" s="1724" t="s">
        <v>451</v>
      </c>
      <c r="F25" s="1724"/>
      <c r="G25" s="1724"/>
      <c r="H25" s="1724"/>
      <c r="I25" s="1724"/>
      <c r="J25" s="1724"/>
      <c r="K25" s="1724"/>
      <c r="L25" s="1724"/>
      <c r="M25" s="1724"/>
      <c r="N25" s="1724"/>
      <c r="O25" s="1724"/>
      <c r="P25" s="1724"/>
      <c r="Q25" s="1746"/>
      <c r="S25" s="1635"/>
      <c r="T25" s="1636"/>
      <c r="U25" s="1636"/>
      <c r="V25" s="1719"/>
      <c r="W25" s="1724" t="s">
        <v>451</v>
      </c>
      <c r="X25" s="1724"/>
      <c r="Y25" s="1724"/>
      <c r="Z25" s="1724"/>
      <c r="AA25" s="1724"/>
      <c r="AB25" s="1724"/>
      <c r="AC25" s="1724"/>
      <c r="AD25" s="1724"/>
      <c r="AE25" s="1724"/>
      <c r="AF25" s="1724"/>
      <c r="AG25" s="1724"/>
      <c r="AH25" s="1724"/>
      <c r="AI25" s="1725"/>
    </row>
    <row r="26" spans="1:43" ht="15.75" customHeight="1">
      <c r="A26" s="1636"/>
      <c r="B26" s="1636"/>
      <c r="C26" s="1636"/>
      <c r="D26" s="1719"/>
      <c r="E26" s="1726"/>
      <c r="F26" s="1726"/>
      <c r="G26" s="1726"/>
      <c r="H26" s="1726"/>
      <c r="I26" s="1726"/>
      <c r="J26" s="1726"/>
      <c r="K26" s="1726"/>
      <c r="L26" s="1726"/>
      <c r="M26" s="1726"/>
      <c r="N26" s="1726"/>
      <c r="O26" s="1726"/>
      <c r="P26" s="1726"/>
      <c r="Q26" s="1747"/>
      <c r="S26" s="1635"/>
      <c r="T26" s="1636"/>
      <c r="U26" s="1636"/>
      <c r="V26" s="1719"/>
      <c r="W26" s="1726"/>
      <c r="X26" s="1726"/>
      <c r="Y26" s="1726"/>
      <c r="Z26" s="1726"/>
      <c r="AA26" s="1726"/>
      <c r="AB26" s="1726"/>
      <c r="AC26" s="1726"/>
      <c r="AD26" s="1726"/>
      <c r="AE26" s="1726"/>
      <c r="AF26" s="1726"/>
      <c r="AG26" s="1726"/>
      <c r="AH26" s="1726"/>
      <c r="AI26" s="1727"/>
    </row>
    <row r="27" spans="1:43" ht="11.25" customHeight="1">
      <c r="A27" s="1754" t="s">
        <v>445</v>
      </c>
      <c r="B27" s="1627"/>
      <c r="C27" s="1651"/>
      <c r="D27" s="1657" t="s">
        <v>444</v>
      </c>
      <c r="E27" s="1658"/>
      <c r="F27" s="1658"/>
      <c r="G27" s="1658"/>
      <c r="H27" s="1658"/>
      <c r="I27" s="1743"/>
      <c r="J27" s="1743"/>
      <c r="K27" s="1743"/>
      <c r="L27" s="1627" t="s">
        <v>442</v>
      </c>
      <c r="M27" s="386"/>
      <c r="N27" s="386"/>
      <c r="O27" s="386"/>
      <c r="P27" s="386"/>
      <c r="Q27" s="385"/>
      <c r="S27" s="1650" t="s">
        <v>445</v>
      </c>
      <c r="T27" s="1627"/>
      <c r="U27" s="1651"/>
      <c r="V27" s="1657" t="s">
        <v>444</v>
      </c>
      <c r="W27" s="1658"/>
      <c r="X27" s="1658"/>
      <c r="Y27" s="1658"/>
      <c r="Z27" s="1658"/>
      <c r="AA27" s="1625">
        <v>69</v>
      </c>
      <c r="AB27" s="1625"/>
      <c r="AC27" s="1625"/>
      <c r="AD27" s="1627" t="s">
        <v>442</v>
      </c>
      <c r="AE27" s="386"/>
      <c r="AF27" s="386"/>
      <c r="AG27" s="386"/>
      <c r="AH27" s="386"/>
      <c r="AI27" s="841"/>
    </row>
    <row r="28" spans="1:43" ht="11.25" customHeight="1">
      <c r="A28" s="1662"/>
      <c r="B28" s="1653"/>
      <c r="C28" s="1654"/>
      <c r="D28" s="1659"/>
      <c r="E28" s="1660"/>
      <c r="F28" s="1660"/>
      <c r="G28" s="1660"/>
      <c r="H28" s="1660"/>
      <c r="I28" s="1738"/>
      <c r="J28" s="1738"/>
      <c r="K28" s="1738"/>
      <c r="L28" s="1653"/>
      <c r="M28" s="384"/>
      <c r="N28" s="384"/>
      <c r="O28" s="384"/>
      <c r="P28" s="384"/>
      <c r="Q28" s="383"/>
      <c r="S28" s="1652"/>
      <c r="T28" s="1653"/>
      <c r="U28" s="1654"/>
      <c r="V28" s="1659"/>
      <c r="W28" s="1660"/>
      <c r="X28" s="1660"/>
      <c r="Y28" s="1660"/>
      <c r="Z28" s="1660"/>
      <c r="AA28" s="1661"/>
      <c r="AB28" s="1661"/>
      <c r="AC28" s="1661"/>
      <c r="AD28" s="1653"/>
      <c r="AE28" s="384"/>
      <c r="AF28" s="384"/>
      <c r="AG28" s="384"/>
      <c r="AH28" s="384"/>
      <c r="AI28" s="840"/>
    </row>
    <row r="29" spans="1:43" ht="11.25" customHeight="1">
      <c r="A29" s="1662"/>
      <c r="B29" s="1653"/>
      <c r="C29" s="1654"/>
      <c r="D29" s="1662" t="s">
        <v>443</v>
      </c>
      <c r="E29" s="1653"/>
      <c r="F29" s="1653"/>
      <c r="G29" s="1653"/>
      <c r="H29" s="1653"/>
      <c r="I29" s="1738"/>
      <c r="J29" s="1738"/>
      <c r="K29" s="1738"/>
      <c r="L29" s="1653" t="s">
        <v>442</v>
      </c>
      <c r="M29" s="384"/>
      <c r="N29" s="384"/>
      <c r="O29" s="384"/>
      <c r="P29" s="384"/>
      <c r="Q29" s="383"/>
      <c r="S29" s="1652"/>
      <c r="T29" s="1653"/>
      <c r="U29" s="1654"/>
      <c r="V29" s="1662" t="s">
        <v>443</v>
      </c>
      <c r="W29" s="1653"/>
      <c r="X29" s="1653"/>
      <c r="Y29" s="1653"/>
      <c r="Z29" s="1653"/>
      <c r="AA29" s="1661">
        <v>4</v>
      </c>
      <c r="AB29" s="1661"/>
      <c r="AC29" s="1661"/>
      <c r="AD29" s="1653" t="s">
        <v>442</v>
      </c>
      <c r="AE29" s="384"/>
      <c r="AF29" s="384"/>
      <c r="AG29" s="384"/>
      <c r="AH29" s="384"/>
      <c r="AI29" s="840"/>
    </row>
    <row r="30" spans="1:43" ht="11.25" customHeight="1">
      <c r="A30" s="1663"/>
      <c r="B30" s="1628"/>
      <c r="C30" s="1656"/>
      <c r="D30" s="1663"/>
      <c r="E30" s="1628"/>
      <c r="F30" s="1628"/>
      <c r="G30" s="1628"/>
      <c r="H30" s="1628"/>
      <c r="I30" s="1739"/>
      <c r="J30" s="1739"/>
      <c r="K30" s="1739"/>
      <c r="L30" s="1628"/>
      <c r="M30" s="382"/>
      <c r="N30" s="382"/>
      <c r="O30" s="382"/>
      <c r="P30" s="382"/>
      <c r="Q30" s="381"/>
      <c r="S30" s="1655"/>
      <c r="T30" s="1628"/>
      <c r="U30" s="1656"/>
      <c r="V30" s="1663"/>
      <c r="W30" s="1628"/>
      <c r="X30" s="1628"/>
      <c r="Y30" s="1628"/>
      <c r="Z30" s="1628"/>
      <c r="AA30" s="1626"/>
      <c r="AB30" s="1626"/>
      <c r="AC30" s="1626"/>
      <c r="AD30" s="1628"/>
      <c r="AE30" s="382"/>
      <c r="AF30" s="382"/>
      <c r="AG30" s="382"/>
      <c r="AH30" s="382"/>
      <c r="AI30" s="842"/>
    </row>
    <row r="31" spans="1:43" ht="18.75" customHeight="1">
      <c r="A31" s="1752" t="s">
        <v>450</v>
      </c>
      <c r="B31" s="1689"/>
      <c r="C31" s="1689"/>
      <c r="D31" s="1689"/>
      <c r="E31" s="1689"/>
      <c r="F31" s="1689"/>
      <c r="G31" s="1689"/>
      <c r="H31" s="1689"/>
      <c r="I31" s="1689"/>
      <c r="J31" s="1689"/>
      <c r="K31" s="1689"/>
      <c r="L31" s="1689"/>
      <c r="M31" s="1689"/>
      <c r="N31" s="1689"/>
      <c r="O31" s="1689"/>
      <c r="P31" s="1689"/>
      <c r="Q31" s="1689"/>
      <c r="S31" s="1688" t="s">
        <v>450</v>
      </c>
      <c r="T31" s="1689"/>
      <c r="U31" s="1689"/>
      <c r="V31" s="1689"/>
      <c r="W31" s="1689"/>
      <c r="X31" s="1689"/>
      <c r="Y31" s="1689"/>
      <c r="Z31" s="1689"/>
      <c r="AA31" s="1689"/>
      <c r="AB31" s="1689"/>
      <c r="AC31" s="1689"/>
      <c r="AD31" s="1689"/>
      <c r="AE31" s="1689"/>
      <c r="AF31" s="1689"/>
      <c r="AG31" s="1689"/>
      <c r="AH31" s="1689"/>
      <c r="AI31" s="1690"/>
    </row>
    <row r="32" spans="1:43" ht="18.75" customHeight="1">
      <c r="A32" s="1692"/>
      <c r="B32" s="1692"/>
      <c r="C32" s="1692"/>
      <c r="D32" s="1692"/>
      <c r="E32" s="1692"/>
      <c r="F32" s="1692"/>
      <c r="G32" s="1692"/>
      <c r="H32" s="1692"/>
      <c r="I32" s="1692"/>
      <c r="J32" s="1692"/>
      <c r="K32" s="1692"/>
      <c r="L32" s="1692"/>
      <c r="M32" s="1692"/>
      <c r="N32" s="1692"/>
      <c r="O32" s="1692"/>
      <c r="P32" s="1692"/>
      <c r="Q32" s="1692"/>
      <c r="S32" s="1691"/>
      <c r="T32" s="1692"/>
      <c r="U32" s="1692"/>
      <c r="V32" s="1692"/>
      <c r="W32" s="1692"/>
      <c r="X32" s="1692"/>
      <c r="Y32" s="1692"/>
      <c r="Z32" s="1692"/>
      <c r="AA32" s="1692"/>
      <c r="AB32" s="1692"/>
      <c r="AC32" s="1692"/>
      <c r="AD32" s="1692"/>
      <c r="AE32" s="1692"/>
      <c r="AF32" s="1692"/>
      <c r="AG32" s="1692"/>
      <c r="AH32" s="1692"/>
      <c r="AI32" s="1693"/>
    </row>
    <row r="33" spans="1:35" ht="18.75" customHeight="1" thickBot="1">
      <c r="A33" s="387"/>
      <c r="B33" s="387"/>
      <c r="C33" s="387"/>
      <c r="D33" s="387"/>
      <c r="E33" s="387"/>
      <c r="F33" s="387"/>
      <c r="G33" s="387"/>
      <c r="H33" s="387"/>
      <c r="I33" s="387"/>
      <c r="J33" s="387"/>
      <c r="K33" s="387"/>
      <c r="L33" s="387"/>
      <c r="M33" s="387"/>
      <c r="N33" s="387"/>
      <c r="O33" s="387"/>
      <c r="P33" s="387"/>
      <c r="Q33" s="387"/>
      <c r="S33" s="843"/>
      <c r="T33" s="387"/>
      <c r="U33" s="387"/>
      <c r="V33" s="387"/>
      <c r="W33" s="387"/>
      <c r="X33" s="387"/>
      <c r="Y33" s="387"/>
      <c r="Z33" s="387"/>
      <c r="AA33" s="387"/>
      <c r="AB33" s="387"/>
      <c r="AC33" s="387"/>
      <c r="AD33" s="387"/>
      <c r="AE33" s="387"/>
      <c r="AF33" s="387"/>
      <c r="AG33" s="387"/>
      <c r="AH33" s="387"/>
      <c r="AI33" s="844"/>
    </row>
    <row r="34" spans="1:35" ht="11.25" customHeight="1">
      <c r="S34" s="838"/>
      <c r="T34" s="836"/>
      <c r="U34" s="836"/>
      <c r="V34" s="836"/>
      <c r="W34" s="836"/>
      <c r="X34" s="836"/>
      <c r="Y34" s="836"/>
      <c r="Z34" s="836"/>
      <c r="AA34" s="836"/>
      <c r="AB34" s="836"/>
      <c r="AC34" s="836"/>
      <c r="AD34" s="836"/>
      <c r="AE34" s="836"/>
      <c r="AF34" s="836"/>
      <c r="AG34" s="836"/>
      <c r="AH34" s="836"/>
      <c r="AI34" s="837"/>
    </row>
    <row r="35" spans="1:35" ht="13.5" customHeight="1">
      <c r="A35" s="1756" t="s">
        <v>655</v>
      </c>
      <c r="B35" s="1756"/>
      <c r="C35" s="1756"/>
      <c r="D35" s="1756"/>
      <c r="E35" s="1756"/>
      <c r="F35" s="1756"/>
      <c r="G35" s="1756"/>
      <c r="H35" s="1756"/>
      <c r="I35" s="1755" t="s">
        <v>449</v>
      </c>
      <c r="J35" s="1755"/>
      <c r="K35" s="1755"/>
      <c r="L35" s="1755"/>
      <c r="M35" s="1755"/>
      <c r="N35" s="1755"/>
      <c r="O35" s="1755"/>
      <c r="P35" s="1755"/>
      <c r="Q35" s="1755"/>
      <c r="S35" s="1694" t="s">
        <v>655</v>
      </c>
      <c r="T35" s="1695"/>
      <c r="U35" s="1695"/>
      <c r="V35" s="1695"/>
      <c r="W35" s="1695"/>
      <c r="X35" s="1695"/>
      <c r="Y35" s="1695"/>
      <c r="Z35" s="1695"/>
      <c r="AA35" s="1696" t="s">
        <v>449</v>
      </c>
      <c r="AB35" s="1696"/>
      <c r="AC35" s="1696"/>
      <c r="AD35" s="1696"/>
      <c r="AE35" s="1696"/>
      <c r="AF35" s="1696"/>
      <c r="AG35" s="1696"/>
      <c r="AH35" s="1696"/>
      <c r="AI35" s="1697"/>
    </row>
    <row r="36" spans="1:35" ht="13.5" customHeight="1">
      <c r="A36" s="1756"/>
      <c r="B36" s="1756"/>
      <c r="C36" s="1756"/>
      <c r="D36" s="1756"/>
      <c r="E36" s="1756"/>
      <c r="F36" s="1756"/>
      <c r="G36" s="1756"/>
      <c r="H36" s="1756"/>
      <c r="I36" s="1755"/>
      <c r="J36" s="1755"/>
      <c r="K36" s="1755"/>
      <c r="L36" s="1755"/>
      <c r="M36" s="1755"/>
      <c r="N36" s="1755"/>
      <c r="O36" s="1755"/>
      <c r="P36" s="1755"/>
      <c r="Q36" s="1755"/>
      <c r="S36" s="1694"/>
      <c r="T36" s="1695"/>
      <c r="U36" s="1695"/>
      <c r="V36" s="1695"/>
      <c r="W36" s="1695"/>
      <c r="X36" s="1695"/>
      <c r="Y36" s="1695"/>
      <c r="Z36" s="1695"/>
      <c r="AA36" s="1696"/>
      <c r="AB36" s="1696"/>
      <c r="AC36" s="1696"/>
      <c r="AD36" s="1696"/>
      <c r="AE36" s="1696"/>
      <c r="AF36" s="1696"/>
      <c r="AG36" s="1696"/>
      <c r="AH36" s="1696"/>
      <c r="AI36" s="1697"/>
    </row>
    <row r="37" spans="1:35">
      <c r="S37" s="838"/>
      <c r="T37" s="836"/>
      <c r="U37" s="836"/>
      <c r="V37" s="836"/>
      <c r="W37" s="836"/>
      <c r="X37" s="836"/>
      <c r="Y37" s="836"/>
      <c r="Z37" s="836"/>
      <c r="AA37" s="836"/>
      <c r="AB37" s="836"/>
      <c r="AC37" s="836"/>
      <c r="AD37" s="836"/>
      <c r="AE37" s="836"/>
      <c r="AF37" s="836"/>
      <c r="AG37" s="836"/>
      <c r="AH37" s="836"/>
      <c r="AI37" s="837"/>
    </row>
    <row r="38" spans="1:35" ht="16.5" customHeight="1">
      <c r="A38" s="1751" t="s">
        <v>656</v>
      </c>
      <c r="B38" s="1751"/>
      <c r="C38" s="1751"/>
      <c r="D38" s="1751"/>
      <c r="E38" s="1751"/>
      <c r="F38" s="1751"/>
      <c r="G38" s="1751"/>
      <c r="H38" s="1751"/>
      <c r="I38" s="1751"/>
      <c r="J38" s="1751"/>
      <c r="K38" s="1751"/>
      <c r="L38" s="1751"/>
      <c r="M38" s="1751"/>
      <c r="N38" s="1751"/>
      <c r="O38" s="1751"/>
      <c r="P38" s="1751"/>
      <c r="Q38" s="1751"/>
      <c r="S38" s="1698" t="s">
        <v>656</v>
      </c>
      <c r="T38" s="1699"/>
      <c r="U38" s="1699"/>
      <c r="V38" s="1699"/>
      <c r="W38" s="1699"/>
      <c r="X38" s="1699"/>
      <c r="Y38" s="1699"/>
      <c r="Z38" s="1699"/>
      <c r="AA38" s="1699"/>
      <c r="AB38" s="1699"/>
      <c r="AC38" s="1699"/>
      <c r="AD38" s="1699"/>
      <c r="AE38" s="1699"/>
      <c r="AF38" s="1699"/>
      <c r="AG38" s="1699"/>
      <c r="AH38" s="1699"/>
      <c r="AI38" s="1700"/>
    </row>
    <row r="39" spans="1:35" ht="16.5" customHeight="1">
      <c r="A39" s="1751"/>
      <c r="B39" s="1751"/>
      <c r="C39" s="1751"/>
      <c r="D39" s="1751"/>
      <c r="E39" s="1751"/>
      <c r="F39" s="1751"/>
      <c r="G39" s="1751"/>
      <c r="H39" s="1751"/>
      <c r="I39" s="1751"/>
      <c r="J39" s="1751"/>
      <c r="K39" s="1751"/>
      <c r="L39" s="1751"/>
      <c r="M39" s="1751"/>
      <c r="N39" s="1751"/>
      <c r="O39" s="1751"/>
      <c r="P39" s="1751"/>
      <c r="Q39" s="1751"/>
      <c r="S39" s="1698"/>
      <c r="T39" s="1699"/>
      <c r="U39" s="1699"/>
      <c r="V39" s="1699"/>
      <c r="W39" s="1699"/>
      <c r="X39" s="1699"/>
      <c r="Y39" s="1699"/>
      <c r="Z39" s="1699"/>
      <c r="AA39" s="1699"/>
      <c r="AB39" s="1699"/>
      <c r="AC39" s="1699"/>
      <c r="AD39" s="1699"/>
      <c r="AE39" s="1699"/>
      <c r="AF39" s="1699"/>
      <c r="AG39" s="1699"/>
      <c r="AH39" s="1699"/>
      <c r="AI39" s="1700"/>
    </row>
    <row r="40" spans="1:35" ht="11.25" customHeight="1">
      <c r="S40" s="838"/>
      <c r="T40" s="836"/>
      <c r="U40" s="836"/>
      <c r="V40" s="836"/>
      <c r="W40" s="836"/>
      <c r="X40" s="836"/>
      <c r="Y40" s="836"/>
      <c r="Z40" s="836"/>
      <c r="AA40" s="836"/>
      <c r="AB40" s="836"/>
      <c r="AC40" s="836"/>
      <c r="AD40" s="836"/>
      <c r="AE40" s="836"/>
      <c r="AF40" s="836"/>
      <c r="AG40" s="836"/>
      <c r="AH40" s="836"/>
      <c r="AI40" s="837"/>
    </row>
    <row r="41" spans="1:35">
      <c r="A41" s="1649" t="s">
        <v>448</v>
      </c>
      <c r="B41" s="1649"/>
      <c r="C41" s="1649"/>
      <c r="D41" s="1701" t="str">
        <f>IF(D13="","",D13)</f>
        <v/>
      </c>
      <c r="E41" s="1701"/>
      <c r="F41" s="1701"/>
      <c r="G41" s="1701"/>
      <c r="H41" s="1701"/>
      <c r="I41" s="1701"/>
      <c r="J41" s="1701"/>
      <c r="K41" s="1701"/>
      <c r="L41" s="1701"/>
      <c r="M41" s="1701"/>
      <c r="N41" s="1701"/>
      <c r="O41" s="1701"/>
      <c r="P41" s="1701"/>
      <c r="Q41" s="1701"/>
      <c r="S41" s="1648" t="s">
        <v>448</v>
      </c>
      <c r="T41" s="1649"/>
      <c r="U41" s="1649"/>
      <c r="V41" s="1701" t="str">
        <f>IF(V13="","",V13)</f>
        <v>ときが森地区中学校〇〇部</v>
      </c>
      <c r="W41" s="1701"/>
      <c r="X41" s="1701"/>
      <c r="Y41" s="1701"/>
      <c r="Z41" s="1701"/>
      <c r="AA41" s="1701"/>
      <c r="AB41" s="1701"/>
      <c r="AC41" s="1701"/>
      <c r="AD41" s="1701"/>
      <c r="AE41" s="1701"/>
      <c r="AF41" s="1701"/>
      <c r="AG41" s="1701"/>
      <c r="AH41" s="1701"/>
      <c r="AI41" s="1702"/>
    </row>
    <row r="42" spans="1:35">
      <c r="A42" s="1649"/>
      <c r="B42" s="1649"/>
      <c r="C42" s="1649"/>
      <c r="D42" s="1701"/>
      <c r="E42" s="1701"/>
      <c r="F42" s="1701"/>
      <c r="G42" s="1701"/>
      <c r="H42" s="1701"/>
      <c r="I42" s="1701"/>
      <c r="J42" s="1701"/>
      <c r="K42" s="1701"/>
      <c r="L42" s="1701"/>
      <c r="M42" s="1701"/>
      <c r="N42" s="1701"/>
      <c r="O42" s="1701"/>
      <c r="P42" s="1701"/>
      <c r="Q42" s="1701"/>
      <c r="S42" s="1648"/>
      <c r="T42" s="1649"/>
      <c r="U42" s="1649"/>
      <c r="V42" s="1701"/>
      <c r="W42" s="1701"/>
      <c r="X42" s="1701"/>
      <c r="Y42" s="1701"/>
      <c r="Z42" s="1701"/>
      <c r="AA42" s="1701"/>
      <c r="AB42" s="1701"/>
      <c r="AC42" s="1701"/>
      <c r="AD42" s="1701"/>
      <c r="AE42" s="1701"/>
      <c r="AF42" s="1701"/>
      <c r="AG42" s="1701"/>
      <c r="AH42" s="1701"/>
      <c r="AI42" s="1702"/>
    </row>
    <row r="43" spans="1:35">
      <c r="A43" s="1649" t="s">
        <v>447</v>
      </c>
      <c r="B43" s="1649"/>
      <c r="C43" s="1649"/>
      <c r="D43" s="1703" t="str">
        <f>IF(D17="","",D17)</f>
        <v/>
      </c>
      <c r="E43" s="1704"/>
      <c r="F43" s="1704"/>
      <c r="G43" s="1704"/>
      <c r="H43" s="1704"/>
      <c r="I43" s="1704"/>
      <c r="J43" s="1707" t="s">
        <v>446</v>
      </c>
      <c r="K43" s="1707"/>
      <c r="L43" s="1704" t="str">
        <f>IF(L17="","",L17)</f>
        <v/>
      </c>
      <c r="M43" s="1704"/>
      <c r="N43" s="1704"/>
      <c r="O43" s="1704"/>
      <c r="P43" s="1704"/>
      <c r="Q43" s="1744"/>
      <c r="S43" s="1648" t="s">
        <v>447</v>
      </c>
      <c r="T43" s="1649"/>
      <c r="U43" s="1649"/>
      <c r="V43" s="1703">
        <f>IF(V17="","",V17)</f>
        <v>45869</v>
      </c>
      <c r="W43" s="1704"/>
      <c r="X43" s="1704"/>
      <c r="Y43" s="1704"/>
      <c r="Z43" s="1704"/>
      <c r="AA43" s="1704"/>
      <c r="AB43" s="1707" t="s">
        <v>446</v>
      </c>
      <c r="AC43" s="1707"/>
      <c r="AD43" s="1704">
        <f>IF(AD17="","",AD17)</f>
        <v>45871</v>
      </c>
      <c r="AE43" s="1704"/>
      <c r="AF43" s="1704"/>
      <c r="AG43" s="1704"/>
      <c r="AH43" s="1704"/>
      <c r="AI43" s="1709"/>
    </row>
    <row r="44" spans="1:35">
      <c r="A44" s="1649"/>
      <c r="B44" s="1649"/>
      <c r="C44" s="1649"/>
      <c r="D44" s="1705"/>
      <c r="E44" s="1706"/>
      <c r="F44" s="1706"/>
      <c r="G44" s="1706"/>
      <c r="H44" s="1706"/>
      <c r="I44" s="1706"/>
      <c r="J44" s="1708"/>
      <c r="K44" s="1708"/>
      <c r="L44" s="1706"/>
      <c r="M44" s="1706"/>
      <c r="N44" s="1706"/>
      <c r="O44" s="1706"/>
      <c r="P44" s="1706"/>
      <c r="Q44" s="1745"/>
      <c r="S44" s="1648"/>
      <c r="T44" s="1649"/>
      <c r="U44" s="1649"/>
      <c r="V44" s="1705"/>
      <c r="W44" s="1706"/>
      <c r="X44" s="1706"/>
      <c r="Y44" s="1706"/>
      <c r="Z44" s="1706"/>
      <c r="AA44" s="1706"/>
      <c r="AB44" s="1708"/>
      <c r="AC44" s="1708"/>
      <c r="AD44" s="1706"/>
      <c r="AE44" s="1706"/>
      <c r="AF44" s="1706"/>
      <c r="AG44" s="1706"/>
      <c r="AH44" s="1706"/>
      <c r="AI44" s="1710"/>
    </row>
    <row r="45" spans="1:35" ht="11.25" customHeight="1">
      <c r="A45" s="1649" t="s">
        <v>445</v>
      </c>
      <c r="B45" s="1649"/>
      <c r="C45" s="1649"/>
      <c r="D45" s="1711" t="s">
        <v>444</v>
      </c>
      <c r="E45" s="1712"/>
      <c r="F45" s="1712"/>
      <c r="G45" s="1712"/>
      <c r="H45" s="1712"/>
      <c r="I45" s="1627" t="str">
        <f>IF(I27="","",I27)</f>
        <v/>
      </c>
      <c r="J45" s="1627"/>
      <c r="K45" s="1627"/>
      <c r="L45" s="1627" t="s">
        <v>442</v>
      </c>
      <c r="M45" s="386"/>
      <c r="N45" s="386"/>
      <c r="O45" s="386"/>
      <c r="P45" s="386"/>
      <c r="Q45" s="385"/>
      <c r="S45" s="1648" t="s">
        <v>445</v>
      </c>
      <c r="T45" s="1649"/>
      <c r="U45" s="1649"/>
      <c r="V45" s="1711" t="s">
        <v>444</v>
      </c>
      <c r="W45" s="1712"/>
      <c r="X45" s="1712"/>
      <c r="Y45" s="1712"/>
      <c r="Z45" s="1712"/>
      <c r="AA45" s="1627">
        <f>IF(AA27="","",AA27)</f>
        <v>69</v>
      </c>
      <c r="AB45" s="1627"/>
      <c r="AC45" s="1627"/>
      <c r="AD45" s="1627" t="s">
        <v>442</v>
      </c>
      <c r="AE45" s="386"/>
      <c r="AF45" s="386"/>
      <c r="AG45" s="386"/>
      <c r="AH45" s="386"/>
      <c r="AI45" s="841"/>
    </row>
    <row r="46" spans="1:35" ht="11.25" customHeight="1">
      <c r="A46" s="1649"/>
      <c r="B46" s="1649"/>
      <c r="C46" s="1649"/>
      <c r="D46" s="1713"/>
      <c r="E46" s="1714"/>
      <c r="F46" s="1714"/>
      <c r="G46" s="1714"/>
      <c r="H46" s="1714"/>
      <c r="I46" s="1653"/>
      <c r="J46" s="1653"/>
      <c r="K46" s="1653"/>
      <c r="L46" s="1653"/>
      <c r="M46" s="384"/>
      <c r="N46" s="384"/>
      <c r="O46" s="384"/>
      <c r="P46" s="384"/>
      <c r="Q46" s="383"/>
      <c r="S46" s="1648"/>
      <c r="T46" s="1649"/>
      <c r="U46" s="1649"/>
      <c r="V46" s="1713"/>
      <c r="W46" s="1714"/>
      <c r="X46" s="1714"/>
      <c r="Y46" s="1714"/>
      <c r="Z46" s="1714"/>
      <c r="AA46" s="1653"/>
      <c r="AB46" s="1653"/>
      <c r="AC46" s="1653"/>
      <c r="AD46" s="1653"/>
      <c r="AE46" s="384"/>
      <c r="AF46" s="384"/>
      <c r="AG46" s="384"/>
      <c r="AH46" s="384"/>
      <c r="AI46" s="840"/>
    </row>
    <row r="47" spans="1:35" ht="11.25" customHeight="1">
      <c r="A47" s="1649"/>
      <c r="B47" s="1649"/>
      <c r="C47" s="1649"/>
      <c r="D47" s="1715" t="s">
        <v>443</v>
      </c>
      <c r="E47" s="1676"/>
      <c r="F47" s="1676"/>
      <c r="G47" s="1676"/>
      <c r="H47" s="1676"/>
      <c r="I47" s="1653" t="str">
        <f>IF(I29="","",I29)</f>
        <v/>
      </c>
      <c r="J47" s="1653"/>
      <c r="K47" s="1653"/>
      <c r="L47" s="1653" t="s">
        <v>442</v>
      </c>
      <c r="M47" s="384"/>
      <c r="N47" s="384"/>
      <c r="O47" s="384"/>
      <c r="P47" s="384"/>
      <c r="Q47" s="383"/>
      <c r="S47" s="1648"/>
      <c r="T47" s="1649"/>
      <c r="U47" s="1649"/>
      <c r="V47" s="1715" t="s">
        <v>443</v>
      </c>
      <c r="W47" s="1676"/>
      <c r="X47" s="1676"/>
      <c r="Y47" s="1676"/>
      <c r="Z47" s="1676"/>
      <c r="AA47" s="1653">
        <f>IF(AA29="","",AA29)</f>
        <v>4</v>
      </c>
      <c r="AB47" s="1653"/>
      <c r="AC47" s="1653"/>
      <c r="AD47" s="1653" t="s">
        <v>442</v>
      </c>
      <c r="AE47" s="384"/>
      <c r="AF47" s="384"/>
      <c r="AG47" s="384"/>
      <c r="AH47" s="384"/>
      <c r="AI47" s="840"/>
    </row>
    <row r="48" spans="1:35" ht="11.25" customHeight="1">
      <c r="A48" s="1649"/>
      <c r="B48" s="1649"/>
      <c r="C48" s="1649"/>
      <c r="D48" s="1716"/>
      <c r="E48" s="1717"/>
      <c r="F48" s="1717"/>
      <c r="G48" s="1717"/>
      <c r="H48" s="1717"/>
      <c r="I48" s="1628"/>
      <c r="J48" s="1628"/>
      <c r="K48" s="1628"/>
      <c r="L48" s="1628"/>
      <c r="M48" s="382"/>
      <c r="N48" s="382"/>
      <c r="O48" s="382"/>
      <c r="P48" s="382"/>
      <c r="Q48" s="381"/>
      <c r="S48" s="1648"/>
      <c r="T48" s="1649"/>
      <c r="U48" s="1649"/>
      <c r="V48" s="1716"/>
      <c r="W48" s="1717"/>
      <c r="X48" s="1717"/>
      <c r="Y48" s="1717"/>
      <c r="Z48" s="1717"/>
      <c r="AA48" s="1628"/>
      <c r="AB48" s="1628"/>
      <c r="AC48" s="1628"/>
      <c r="AD48" s="1628"/>
      <c r="AE48" s="382"/>
      <c r="AF48" s="382"/>
      <c r="AG48" s="382"/>
      <c r="AH48" s="382"/>
      <c r="AI48" s="842"/>
    </row>
    <row r="49" spans="1:35" ht="11.25" customHeight="1">
      <c r="S49" s="838"/>
      <c r="T49" s="836"/>
      <c r="U49" s="836"/>
      <c r="V49" s="836"/>
      <c r="W49" s="836"/>
      <c r="X49" s="836"/>
      <c r="Y49" s="836"/>
      <c r="Z49" s="836"/>
      <c r="AA49" s="836"/>
      <c r="AB49" s="836"/>
      <c r="AC49" s="836"/>
      <c r="AD49" s="836"/>
      <c r="AE49" s="836"/>
      <c r="AF49" s="836"/>
      <c r="AG49" s="836"/>
      <c r="AH49" s="836"/>
      <c r="AI49" s="837"/>
    </row>
    <row r="50" spans="1:35">
      <c r="A50" s="380" t="s">
        <v>441</v>
      </c>
      <c r="B50" s="594"/>
      <c r="C50" s="595" t="s">
        <v>440</v>
      </c>
      <c r="D50" s="594"/>
      <c r="E50" s="595" t="s">
        <v>439</v>
      </c>
      <c r="F50" s="594"/>
      <c r="G50" s="470" t="s">
        <v>438</v>
      </c>
      <c r="S50" s="845" t="s">
        <v>441</v>
      </c>
      <c r="T50" s="805"/>
      <c r="U50" s="803" t="s">
        <v>440</v>
      </c>
      <c r="V50" s="805"/>
      <c r="W50" s="803" t="s">
        <v>439</v>
      </c>
      <c r="X50" s="805"/>
      <c r="Y50" s="804" t="s">
        <v>438</v>
      </c>
      <c r="Z50" s="836"/>
      <c r="AA50" s="836"/>
      <c r="AB50" s="836"/>
      <c r="AC50" s="836"/>
      <c r="AD50" s="836"/>
      <c r="AE50" s="836"/>
      <c r="AF50" s="836"/>
      <c r="AG50" s="836"/>
      <c r="AH50" s="836"/>
      <c r="AI50" s="837"/>
    </row>
    <row r="51" spans="1:35">
      <c r="I51" s="1737" t="s">
        <v>655</v>
      </c>
      <c r="J51" s="1737"/>
      <c r="K51" s="1737"/>
      <c r="L51" s="1737"/>
      <c r="M51" s="1737"/>
      <c r="N51" s="1737"/>
      <c r="O51" s="1757" t="s">
        <v>434</v>
      </c>
      <c r="P51" s="1753"/>
      <c r="Q51" s="1753"/>
      <c r="S51" s="838"/>
      <c r="T51" s="836"/>
      <c r="U51" s="836"/>
      <c r="V51" s="836"/>
      <c r="W51" s="836"/>
      <c r="X51" s="836"/>
      <c r="Y51" s="836"/>
      <c r="Z51" s="836"/>
      <c r="AA51" s="1675" t="s">
        <v>655</v>
      </c>
      <c r="AB51" s="1675"/>
      <c r="AC51" s="1675"/>
      <c r="AD51" s="1675"/>
      <c r="AE51" s="1675"/>
      <c r="AF51" s="1675"/>
      <c r="AG51" s="1676" t="s">
        <v>434</v>
      </c>
      <c r="AH51" s="1677"/>
      <c r="AI51" s="1678"/>
    </row>
    <row r="52" spans="1:35">
      <c r="I52" s="1737"/>
      <c r="J52" s="1737"/>
      <c r="K52" s="1737"/>
      <c r="L52" s="1737"/>
      <c r="M52" s="1737"/>
      <c r="N52" s="1737"/>
      <c r="O52" s="1757"/>
      <c r="P52" s="1753"/>
      <c r="Q52" s="1753"/>
      <c r="S52" s="838"/>
      <c r="T52" s="836"/>
      <c r="U52" s="836"/>
      <c r="V52" s="836"/>
      <c r="W52" s="836"/>
      <c r="X52" s="836"/>
      <c r="Y52" s="836"/>
      <c r="Z52" s="836"/>
      <c r="AA52" s="1675"/>
      <c r="AB52" s="1675"/>
      <c r="AC52" s="1675"/>
      <c r="AD52" s="1675"/>
      <c r="AE52" s="1675"/>
      <c r="AF52" s="1675"/>
      <c r="AG52" s="1676"/>
      <c r="AH52" s="1677"/>
      <c r="AI52" s="1678"/>
    </row>
    <row r="53" spans="1:35" ht="11.25" customHeight="1">
      <c r="S53" s="838"/>
      <c r="T53" s="836"/>
      <c r="U53" s="836"/>
      <c r="V53" s="836"/>
      <c r="W53" s="836"/>
      <c r="X53" s="836"/>
      <c r="Y53" s="836"/>
      <c r="Z53" s="836"/>
      <c r="AA53" s="836"/>
      <c r="AB53" s="836"/>
      <c r="AC53" s="836"/>
      <c r="AD53" s="836"/>
      <c r="AE53" s="836"/>
      <c r="AF53" s="836"/>
      <c r="AG53" s="836"/>
      <c r="AH53" s="836"/>
      <c r="AI53" s="837"/>
    </row>
    <row r="54" spans="1:35" ht="13.5" customHeight="1">
      <c r="A54" s="378"/>
      <c r="B54" s="378"/>
      <c r="C54" s="378"/>
      <c r="D54" s="1679" t="s">
        <v>437</v>
      </c>
      <c r="E54" s="1679"/>
      <c r="F54" s="379"/>
      <c r="G54" s="1680" t="s">
        <v>436</v>
      </c>
      <c r="H54" s="1680"/>
      <c r="I54" s="1681"/>
      <c r="J54" s="1681"/>
      <c r="K54" s="1681"/>
      <c r="L54" s="1680" t="s">
        <v>435</v>
      </c>
      <c r="M54" s="1680"/>
      <c r="N54" s="1681"/>
      <c r="O54" s="1681"/>
      <c r="P54" s="1681"/>
      <c r="Q54" s="1681"/>
      <c r="S54" s="846"/>
      <c r="T54" s="847"/>
      <c r="U54" s="847"/>
      <c r="V54" s="1679" t="s">
        <v>437</v>
      </c>
      <c r="W54" s="1679"/>
      <c r="X54" s="848"/>
      <c r="Y54" s="1680" t="s">
        <v>436</v>
      </c>
      <c r="Z54" s="1680"/>
      <c r="AA54" s="1681"/>
      <c r="AB54" s="1681"/>
      <c r="AC54" s="1681"/>
      <c r="AD54" s="1680" t="s">
        <v>435</v>
      </c>
      <c r="AE54" s="1680"/>
      <c r="AF54" s="1681"/>
      <c r="AG54" s="1681"/>
      <c r="AH54" s="1681"/>
      <c r="AI54" s="1682"/>
    </row>
    <row r="55" spans="1:35">
      <c r="A55" s="378"/>
      <c r="B55" s="378"/>
      <c r="C55" s="1673" t="s">
        <v>434</v>
      </c>
      <c r="D55" s="1686"/>
      <c r="E55" s="1673" t="s">
        <v>433</v>
      </c>
      <c r="F55" s="1686"/>
      <c r="G55" s="1673" t="s">
        <v>432</v>
      </c>
      <c r="H55" s="1687"/>
      <c r="I55" s="1686"/>
      <c r="J55" s="1673" t="s">
        <v>431</v>
      </c>
      <c r="K55" s="1687"/>
      <c r="L55" s="1686"/>
      <c r="M55" s="1673" t="s">
        <v>430</v>
      </c>
      <c r="N55" s="1687"/>
      <c r="O55" s="1686"/>
      <c r="P55" s="1673" t="s">
        <v>429</v>
      </c>
      <c r="Q55" s="1686"/>
      <c r="S55" s="846"/>
      <c r="T55" s="847"/>
      <c r="U55" s="1673" t="s">
        <v>434</v>
      </c>
      <c r="V55" s="1686"/>
      <c r="W55" s="1673" t="s">
        <v>433</v>
      </c>
      <c r="X55" s="1686"/>
      <c r="Y55" s="1673" t="s">
        <v>432</v>
      </c>
      <c r="Z55" s="1687"/>
      <c r="AA55" s="1686"/>
      <c r="AB55" s="1673" t="s">
        <v>431</v>
      </c>
      <c r="AC55" s="1687"/>
      <c r="AD55" s="1686"/>
      <c r="AE55" s="1673" t="s">
        <v>430</v>
      </c>
      <c r="AF55" s="1687"/>
      <c r="AG55" s="1686"/>
      <c r="AH55" s="1673" t="s">
        <v>429</v>
      </c>
      <c r="AI55" s="1674"/>
    </row>
    <row r="56" spans="1:35">
      <c r="A56" s="378"/>
      <c r="B56" s="378"/>
      <c r="C56" s="1664"/>
      <c r="D56" s="1665"/>
      <c r="E56" s="1664"/>
      <c r="F56" s="1665"/>
      <c r="G56" s="1664"/>
      <c r="H56" s="1670"/>
      <c r="I56" s="1665"/>
      <c r="J56" s="1664"/>
      <c r="K56" s="1670"/>
      <c r="L56" s="1665"/>
      <c r="M56" s="1664"/>
      <c r="N56" s="1670"/>
      <c r="O56" s="1665"/>
      <c r="P56" s="1664"/>
      <c r="Q56" s="1665"/>
      <c r="S56" s="846"/>
      <c r="T56" s="847"/>
      <c r="U56" s="1664"/>
      <c r="V56" s="1665"/>
      <c r="W56" s="1664"/>
      <c r="X56" s="1665"/>
      <c r="Y56" s="1664"/>
      <c r="Z56" s="1670"/>
      <c r="AA56" s="1665"/>
      <c r="AB56" s="1664"/>
      <c r="AC56" s="1670"/>
      <c r="AD56" s="1665"/>
      <c r="AE56" s="1664"/>
      <c r="AF56" s="1670"/>
      <c r="AG56" s="1665"/>
      <c r="AH56" s="1664"/>
      <c r="AI56" s="1683"/>
    </row>
    <row r="57" spans="1:35">
      <c r="A57" s="378"/>
      <c r="B57" s="378"/>
      <c r="C57" s="1666"/>
      <c r="D57" s="1667"/>
      <c r="E57" s="1666"/>
      <c r="F57" s="1667"/>
      <c r="G57" s="1666"/>
      <c r="H57" s="1671"/>
      <c r="I57" s="1667"/>
      <c r="J57" s="1666"/>
      <c r="K57" s="1671"/>
      <c r="L57" s="1667"/>
      <c r="M57" s="1666"/>
      <c r="N57" s="1671"/>
      <c r="O57" s="1667"/>
      <c r="P57" s="1666"/>
      <c r="Q57" s="1667"/>
      <c r="S57" s="846"/>
      <c r="T57" s="847"/>
      <c r="U57" s="1666"/>
      <c r="V57" s="1667"/>
      <c r="W57" s="1666"/>
      <c r="X57" s="1667"/>
      <c r="Y57" s="1666"/>
      <c r="Z57" s="1671"/>
      <c r="AA57" s="1667"/>
      <c r="AB57" s="1666"/>
      <c r="AC57" s="1671"/>
      <c r="AD57" s="1667"/>
      <c r="AE57" s="1666"/>
      <c r="AF57" s="1671"/>
      <c r="AG57" s="1667"/>
      <c r="AH57" s="1666"/>
      <c r="AI57" s="1684"/>
    </row>
    <row r="58" spans="1:35" ht="14.25" thickBot="1">
      <c r="A58" s="378"/>
      <c r="B58" s="378"/>
      <c r="C58" s="1748"/>
      <c r="D58" s="1749"/>
      <c r="E58" s="1748"/>
      <c r="F58" s="1749"/>
      <c r="G58" s="1748"/>
      <c r="H58" s="1750"/>
      <c r="I58" s="1749"/>
      <c r="J58" s="1748"/>
      <c r="K58" s="1750"/>
      <c r="L58" s="1749"/>
      <c r="M58" s="1748"/>
      <c r="N58" s="1750"/>
      <c r="O58" s="1749"/>
      <c r="P58" s="1748"/>
      <c r="Q58" s="1749"/>
      <c r="S58" s="849"/>
      <c r="T58" s="850"/>
      <c r="U58" s="1668"/>
      <c r="V58" s="1669"/>
      <c r="W58" s="1668"/>
      <c r="X58" s="1669"/>
      <c r="Y58" s="1668"/>
      <c r="Z58" s="1672"/>
      <c r="AA58" s="1669"/>
      <c r="AB58" s="1668"/>
      <c r="AC58" s="1672"/>
      <c r="AD58" s="1669"/>
      <c r="AE58" s="1668"/>
      <c r="AF58" s="1672"/>
      <c r="AG58" s="1669"/>
      <c r="AH58" s="1668"/>
      <c r="AI58" s="1685"/>
    </row>
    <row r="59" spans="1:35" ht="14.25" thickTop="1"/>
  </sheetData>
  <sheetProtection selectLockedCells="1"/>
  <mergeCells count="137">
    <mergeCell ref="A17:C18"/>
    <mergeCell ref="D15:D16"/>
    <mergeCell ref="J15:J16"/>
    <mergeCell ref="E15:I16"/>
    <mergeCell ref="S5:X6"/>
    <mergeCell ref="Y5:Z6"/>
    <mergeCell ref="S8:AI11"/>
    <mergeCell ref="S13:U14"/>
    <mergeCell ref="M1:Q1"/>
    <mergeCell ref="A5:F6"/>
    <mergeCell ref="G5:H6"/>
    <mergeCell ref="A13:C14"/>
    <mergeCell ref="H1:J1"/>
    <mergeCell ref="A8:Q11"/>
    <mergeCell ref="K15:O16"/>
    <mergeCell ref="P15:Q16"/>
    <mergeCell ref="D13:Q14"/>
    <mergeCell ref="A15:C16"/>
    <mergeCell ref="S1:AI1"/>
    <mergeCell ref="A2:Q3"/>
    <mergeCell ref="S2:AI3"/>
    <mergeCell ref="V13:AI14"/>
    <mergeCell ref="S15:U16"/>
    <mergeCell ref="V15:V16"/>
    <mergeCell ref="D54:E54"/>
    <mergeCell ref="G54:H54"/>
    <mergeCell ref="D45:H46"/>
    <mergeCell ref="I45:K46"/>
    <mergeCell ref="A38:Q39"/>
    <mergeCell ref="A19:C26"/>
    <mergeCell ref="D47:H48"/>
    <mergeCell ref="I47:K48"/>
    <mergeCell ref="D19:D21"/>
    <mergeCell ref="D22:D26"/>
    <mergeCell ref="A31:Q32"/>
    <mergeCell ref="I54:K54"/>
    <mergeCell ref="L54:M54"/>
    <mergeCell ref="N54:Q54"/>
    <mergeCell ref="E22:Q24"/>
    <mergeCell ref="P51:Q52"/>
    <mergeCell ref="A27:C30"/>
    <mergeCell ref="A43:C44"/>
    <mergeCell ref="A41:C42"/>
    <mergeCell ref="A45:C48"/>
    <mergeCell ref="D43:I44"/>
    <mergeCell ref="I35:Q36"/>
    <mergeCell ref="A35:H36"/>
    <mergeCell ref="O51:O52"/>
    <mergeCell ref="C56:D58"/>
    <mergeCell ref="P55:Q55"/>
    <mergeCell ref="P56:Q58"/>
    <mergeCell ref="E55:F55"/>
    <mergeCell ref="E56:F58"/>
    <mergeCell ref="M56:O58"/>
    <mergeCell ref="J56:L58"/>
    <mergeCell ref="G56:I58"/>
    <mergeCell ref="M55:O55"/>
    <mergeCell ref="J55:L55"/>
    <mergeCell ref="C55:D55"/>
    <mergeCell ref="G55:I55"/>
    <mergeCell ref="I51:N52"/>
    <mergeCell ref="L27:L28"/>
    <mergeCell ref="L29:L30"/>
    <mergeCell ref="L45:L46"/>
    <mergeCell ref="I29:K30"/>
    <mergeCell ref="D41:Q42"/>
    <mergeCell ref="L47:L48"/>
    <mergeCell ref="E19:Q21"/>
    <mergeCell ref="D27:H28"/>
    <mergeCell ref="D29:H30"/>
    <mergeCell ref="I27:K28"/>
    <mergeCell ref="J43:K44"/>
    <mergeCell ref="L43:Q44"/>
    <mergeCell ref="E25:Q26"/>
    <mergeCell ref="S45:U48"/>
    <mergeCell ref="V45:Z46"/>
    <mergeCell ref="AA45:AC46"/>
    <mergeCell ref="AD45:AD46"/>
    <mergeCell ref="V47:Z48"/>
    <mergeCell ref="AA47:AC48"/>
    <mergeCell ref="AD47:AD48"/>
    <mergeCell ref="U56:V58"/>
    <mergeCell ref="V19:V21"/>
    <mergeCell ref="W19:AI21"/>
    <mergeCell ref="V22:V26"/>
    <mergeCell ref="W22:AI24"/>
    <mergeCell ref="W25:AI26"/>
    <mergeCell ref="W56:X58"/>
    <mergeCell ref="Y56:AA58"/>
    <mergeCell ref="AB56:AD58"/>
    <mergeCell ref="AH55:AI55"/>
    <mergeCell ref="AA51:AF52"/>
    <mergeCell ref="AG51:AG52"/>
    <mergeCell ref="AH51:AI52"/>
    <mergeCell ref="V54:W54"/>
    <mergeCell ref="Y54:Z54"/>
    <mergeCell ref="AA54:AC54"/>
    <mergeCell ref="AD54:AE54"/>
    <mergeCell ref="AF54:AI54"/>
    <mergeCell ref="AE56:AG58"/>
    <mergeCell ref="AH56:AI58"/>
    <mergeCell ref="U55:V55"/>
    <mergeCell ref="W55:X55"/>
    <mergeCell ref="Y55:AA55"/>
    <mergeCell ref="AB55:AD55"/>
    <mergeCell ref="AE55:AG55"/>
    <mergeCell ref="D17:I18"/>
    <mergeCell ref="S43:U44"/>
    <mergeCell ref="S27:U30"/>
    <mergeCell ref="V27:Z28"/>
    <mergeCell ref="AA27:AC28"/>
    <mergeCell ref="AD27:AD28"/>
    <mergeCell ref="V29:Z30"/>
    <mergeCell ref="AA29:AC30"/>
    <mergeCell ref="AD29:AD30"/>
    <mergeCell ref="S31:AI32"/>
    <mergeCell ref="S35:Z36"/>
    <mergeCell ref="AA35:AI36"/>
    <mergeCell ref="S38:AI39"/>
    <mergeCell ref="S41:U42"/>
    <mergeCell ref="V41:AI42"/>
    <mergeCell ref="V43:AA44"/>
    <mergeCell ref="AB43:AC44"/>
    <mergeCell ref="AD43:AI44"/>
    <mergeCell ref="S17:U18"/>
    <mergeCell ref="V17:AA18"/>
    <mergeCell ref="AB17:AC18"/>
    <mergeCell ref="AD17:AI18"/>
    <mergeCell ref="W15:AA16"/>
    <mergeCell ref="AB15:AB16"/>
    <mergeCell ref="AC15:AG16"/>
    <mergeCell ref="AH15:AI16"/>
    <mergeCell ref="S19:U26"/>
    <mergeCell ref="AO17:AO18"/>
    <mergeCell ref="AQ17:AQ18"/>
    <mergeCell ref="J17:K18"/>
    <mergeCell ref="L17:Q18"/>
  </mergeCells>
  <phoneticPr fontId="2"/>
  <pageMargins left="0.70866141732283472" right="0.70866141732283472" top="0.74803149606299213" bottom="0.74803149606299213" header="0.31496062992125984" footer="0.31496062992125984"/>
  <pageSetup paperSize="9" orientation="portrait" cellComments="asDisplayed" r:id="rId1"/>
  <headerFooter>
    <oddFooter>&amp;L2025年4月版</oddFooter>
  </headerFooter>
  <ignoredErrors>
    <ignoredError sqref="K15 D13 L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7" r:id="rId4" name="Check Box 3">
              <controlPr defaultSize="0" autoFill="0" autoLine="0" autoPict="0">
                <anchor moveWithCells="1">
                  <from>
                    <xdr:col>3</xdr:col>
                    <xdr:colOff>76200</xdr:colOff>
                    <xdr:row>19</xdr:row>
                    <xdr:rowOff>19050</xdr:rowOff>
                  </from>
                  <to>
                    <xdr:col>4</xdr:col>
                    <xdr:colOff>28575</xdr:colOff>
                    <xdr:row>20</xdr:row>
                    <xdr:rowOff>66675</xdr:rowOff>
                  </to>
                </anchor>
              </controlPr>
            </control>
          </mc:Choice>
        </mc:AlternateContent>
        <mc:AlternateContent xmlns:mc="http://schemas.openxmlformats.org/markup-compatibility/2006">
          <mc:Choice Requires="x14">
            <control shapeId="36868" r:id="rId5" name="Check Box 4">
              <controlPr defaultSize="0" autoFill="0" autoLine="0" autoPict="0">
                <anchor moveWithCells="1">
                  <from>
                    <xdr:col>3</xdr:col>
                    <xdr:colOff>76200</xdr:colOff>
                    <xdr:row>22</xdr:row>
                    <xdr:rowOff>171450</xdr:rowOff>
                  </from>
                  <to>
                    <xdr:col>4</xdr:col>
                    <xdr:colOff>9525</xdr:colOff>
                    <xdr:row>24</xdr:row>
                    <xdr:rowOff>38100</xdr:rowOff>
                  </to>
                </anchor>
              </controlPr>
            </control>
          </mc:Choice>
        </mc:AlternateContent>
        <mc:AlternateContent xmlns:mc="http://schemas.openxmlformats.org/markup-compatibility/2006">
          <mc:Choice Requires="x14">
            <control shapeId="36869" r:id="rId6" name="Check Box 5">
              <controlPr defaultSize="0" autoFill="0" autoLine="0" autoPict="0">
                <anchor moveWithCells="1">
                  <from>
                    <xdr:col>21</xdr:col>
                    <xdr:colOff>76200</xdr:colOff>
                    <xdr:row>19</xdr:row>
                    <xdr:rowOff>19050</xdr:rowOff>
                  </from>
                  <to>
                    <xdr:col>22</xdr:col>
                    <xdr:colOff>28575</xdr:colOff>
                    <xdr:row>20</xdr:row>
                    <xdr:rowOff>66675</xdr:rowOff>
                  </to>
                </anchor>
              </controlPr>
            </control>
          </mc:Choice>
        </mc:AlternateContent>
        <mc:AlternateContent xmlns:mc="http://schemas.openxmlformats.org/markup-compatibility/2006">
          <mc:Choice Requires="x14">
            <control shapeId="36870" r:id="rId7" name="Check Box 6">
              <controlPr defaultSize="0" autoFill="0" autoLine="0" autoPict="0">
                <anchor moveWithCells="1">
                  <from>
                    <xdr:col>21</xdr:col>
                    <xdr:colOff>76200</xdr:colOff>
                    <xdr:row>22</xdr:row>
                    <xdr:rowOff>171450</xdr:rowOff>
                  </from>
                  <to>
                    <xdr:col>22</xdr:col>
                    <xdr:colOff>9525</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DD47-C7E9-41D7-948F-7A0B8FA0D00D}">
  <sheetPr codeName="Sheet5">
    <tabColor rgb="FF00B0F0"/>
    <pageSetUpPr fitToPage="1"/>
  </sheetPr>
  <dimension ref="A1:DB53"/>
  <sheetViews>
    <sheetView view="pageBreakPreview" zoomScaleNormal="85" zoomScaleSheetLayoutView="100" zoomScalePageLayoutView="70" workbookViewId="0">
      <selection activeCell="G4" sqref="G4:Q4"/>
    </sheetView>
  </sheetViews>
  <sheetFormatPr defaultColWidth="2.375" defaultRowHeight="15" customHeight="1"/>
  <cols>
    <col min="1" max="35" width="2.375" style="126"/>
    <col min="36" max="36" width="2.375" style="193"/>
    <col min="37" max="45" width="2.375" style="126"/>
    <col min="46" max="46" width="7.125" style="126" customWidth="1"/>
    <col min="47" max="80" width="2.375" style="126"/>
    <col min="81" max="81" width="2.375" style="355"/>
    <col min="82" max="16384" width="2.375" style="126"/>
  </cols>
  <sheetData>
    <row r="1" spans="1:106" ht="7.5" customHeight="1" thickTop="1" thickBot="1">
      <c r="AJ1" s="355"/>
      <c r="AU1" s="1816"/>
      <c r="AV1" s="1817"/>
      <c r="AW1" s="1817"/>
      <c r="AX1" s="1817"/>
      <c r="AY1" s="1817"/>
      <c r="AZ1" s="1817"/>
      <c r="BA1" s="1817"/>
      <c r="BB1" s="1817"/>
      <c r="BC1" s="1817"/>
      <c r="BD1" s="1817"/>
      <c r="BE1" s="1817"/>
      <c r="BF1" s="1817"/>
      <c r="BG1" s="1817"/>
      <c r="BH1" s="1817"/>
      <c r="BI1" s="1817"/>
      <c r="BJ1" s="1817"/>
      <c r="BK1" s="1817"/>
      <c r="BL1" s="1817"/>
      <c r="BM1" s="1817"/>
      <c r="BN1" s="1817"/>
      <c r="BO1" s="1817"/>
      <c r="BP1" s="1817"/>
      <c r="BQ1" s="1817"/>
      <c r="BR1" s="1817"/>
      <c r="BS1" s="1817"/>
      <c r="BT1" s="1817"/>
      <c r="BU1" s="1817"/>
      <c r="BV1" s="1817"/>
      <c r="BW1" s="1817"/>
      <c r="BX1" s="1817"/>
      <c r="BY1" s="1817"/>
      <c r="BZ1" s="1817"/>
      <c r="CA1" s="1817"/>
      <c r="CB1" s="1817"/>
      <c r="CC1" s="1817"/>
      <c r="CD1" s="1817"/>
      <c r="CE1" s="1817"/>
      <c r="CF1" s="1817"/>
      <c r="CG1" s="1817"/>
      <c r="CH1" s="1817"/>
      <c r="CI1" s="1817"/>
      <c r="CJ1" s="1817"/>
      <c r="CK1" s="1818"/>
    </row>
    <row r="2" spans="1:106" ht="34.5" customHeight="1" thickTop="1">
      <c r="A2" s="1822" t="s">
        <v>286</v>
      </c>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c r="AM2" s="1822"/>
      <c r="AN2" s="1822"/>
      <c r="AO2" s="1822"/>
      <c r="AP2" s="1822"/>
      <c r="AQ2" s="1822"/>
      <c r="AR2" s="1822"/>
      <c r="AS2" s="1822"/>
      <c r="AU2" s="1819" t="s">
        <v>286</v>
      </c>
      <c r="AV2" s="1820"/>
      <c r="AW2" s="1820"/>
      <c r="AX2" s="1820"/>
      <c r="AY2" s="1820"/>
      <c r="AZ2" s="1820"/>
      <c r="BA2" s="1820"/>
      <c r="BB2" s="1820"/>
      <c r="BC2" s="1820"/>
      <c r="BD2" s="1820"/>
      <c r="BE2" s="1820"/>
      <c r="BF2" s="1820"/>
      <c r="BG2" s="1820"/>
      <c r="BH2" s="1820"/>
      <c r="BI2" s="1820"/>
      <c r="BJ2" s="1820"/>
      <c r="BK2" s="1820"/>
      <c r="BL2" s="1820"/>
      <c r="BM2" s="1820"/>
      <c r="BN2" s="1820"/>
      <c r="BO2" s="1820"/>
      <c r="BP2" s="1820"/>
      <c r="BQ2" s="1820"/>
      <c r="BR2" s="1820"/>
      <c r="BS2" s="1820"/>
      <c r="BT2" s="1820"/>
      <c r="BU2" s="1820"/>
      <c r="BV2" s="1820"/>
      <c r="BW2" s="1820"/>
      <c r="BX2" s="1820"/>
      <c r="BY2" s="1820"/>
      <c r="BZ2" s="1820"/>
      <c r="CA2" s="1820"/>
      <c r="CB2" s="1820"/>
      <c r="CC2" s="1820"/>
      <c r="CD2" s="1820"/>
      <c r="CE2" s="1820"/>
      <c r="CF2" s="1820"/>
      <c r="CG2" s="1820"/>
      <c r="CH2" s="1820"/>
      <c r="CI2" s="1820"/>
      <c r="CJ2" s="1820"/>
      <c r="CK2" s="1821"/>
    </row>
    <row r="3" spans="1:106" ht="11.25" customHeight="1" thickBot="1">
      <c r="D3" s="361"/>
      <c r="E3" s="361"/>
      <c r="F3" s="361"/>
      <c r="G3" s="361"/>
      <c r="H3" s="361"/>
      <c r="I3" s="361"/>
      <c r="J3" s="361"/>
      <c r="K3" s="361"/>
      <c r="L3" s="361"/>
      <c r="M3" s="361"/>
      <c r="N3" s="361"/>
      <c r="O3" s="361"/>
      <c r="P3" s="361"/>
      <c r="Q3" s="361"/>
      <c r="R3" s="363"/>
      <c r="S3" s="363"/>
      <c r="T3" s="363"/>
      <c r="U3" s="363"/>
      <c r="V3" s="363"/>
      <c r="W3" s="355"/>
      <c r="X3" s="364"/>
      <c r="Y3" s="355"/>
      <c r="Z3" s="361"/>
      <c r="AA3" s="361"/>
      <c r="AB3" s="361"/>
      <c r="AC3" s="361"/>
      <c r="AF3" s="362"/>
      <c r="AG3" s="362"/>
      <c r="AH3" s="362"/>
      <c r="AI3" s="362"/>
      <c r="AJ3" s="362"/>
      <c r="AK3" s="362"/>
      <c r="AL3" s="362"/>
      <c r="AM3" s="362"/>
      <c r="AN3" s="362"/>
      <c r="AO3" s="362"/>
      <c r="AP3" s="362"/>
      <c r="AQ3" s="362"/>
      <c r="AR3" s="198"/>
      <c r="AS3" s="198"/>
      <c r="AT3" s="200"/>
      <c r="AU3" s="560"/>
      <c r="AV3" s="355"/>
      <c r="AW3" s="361"/>
      <c r="AX3" s="361"/>
      <c r="AY3" s="361"/>
      <c r="AZ3" s="361"/>
      <c r="BA3" s="361"/>
      <c r="BB3" s="361"/>
      <c r="BC3" s="361"/>
      <c r="BD3" s="361"/>
      <c r="BE3" s="361"/>
      <c r="BF3" s="361"/>
      <c r="BG3" s="361"/>
      <c r="BH3" s="361"/>
      <c r="BI3" s="361"/>
      <c r="BJ3" s="361"/>
      <c r="BK3" s="883"/>
      <c r="BL3" s="883"/>
      <c r="BM3" s="883"/>
      <c r="BN3" s="883"/>
      <c r="BO3" s="883"/>
      <c r="BP3" s="355"/>
      <c r="BQ3" s="364"/>
      <c r="BR3" s="355"/>
      <c r="BS3" s="361"/>
      <c r="BT3" s="361"/>
      <c r="BU3" s="361"/>
      <c r="BV3" s="361"/>
      <c r="BW3" s="355"/>
      <c r="BX3" s="355"/>
      <c r="BY3" s="362"/>
      <c r="BZ3" s="362"/>
      <c r="CA3" s="362"/>
      <c r="CB3" s="362"/>
      <c r="CC3" s="362"/>
      <c r="CD3" s="362"/>
      <c r="CE3" s="362"/>
      <c r="CF3" s="362"/>
      <c r="CG3" s="362"/>
      <c r="CH3" s="362"/>
      <c r="CI3" s="362"/>
      <c r="CJ3" s="362"/>
      <c r="CK3" s="562"/>
      <c r="CL3" s="198"/>
      <c r="CM3" s="200"/>
      <c r="CN3" s="200"/>
    </row>
    <row r="4" spans="1:106" ht="33.75" customHeight="1" thickBot="1">
      <c r="B4" s="2008" t="s">
        <v>285</v>
      </c>
      <c r="C4" s="2009"/>
      <c r="D4" s="2009"/>
      <c r="E4" s="2009"/>
      <c r="F4" s="2009"/>
      <c r="G4" s="2006" t="str">
        <f>IF(①利用申込書!D4="","",①利用申込書!D4)</f>
        <v/>
      </c>
      <c r="H4" s="2006"/>
      <c r="I4" s="2006"/>
      <c r="J4" s="2006"/>
      <c r="K4" s="2006"/>
      <c r="L4" s="2006"/>
      <c r="M4" s="2006"/>
      <c r="N4" s="2006"/>
      <c r="O4" s="2006"/>
      <c r="P4" s="2006"/>
      <c r="Q4" s="2007"/>
      <c r="R4" s="2008" t="s">
        <v>284</v>
      </c>
      <c r="S4" s="2009"/>
      <c r="T4" s="2009"/>
      <c r="U4" s="2009"/>
      <c r="V4" s="2010"/>
      <c r="W4" s="2038" t="str">
        <f>IF(①利用申込書!BS4="","",①利用申込書!BS4)</f>
        <v/>
      </c>
      <c r="X4" s="2039"/>
      <c r="Y4" s="2039"/>
      <c r="Z4" s="2039"/>
      <c r="AA4" s="2039"/>
      <c r="AB4" s="2039" t="s">
        <v>309</v>
      </c>
      <c r="AC4" s="2039"/>
      <c r="AD4" s="2039" t="str">
        <f>IF(①利用申込書!BS5="","",①利用申込書!BS5)</f>
        <v/>
      </c>
      <c r="AE4" s="2039"/>
      <c r="AF4" s="2039"/>
      <c r="AG4" s="2039"/>
      <c r="AH4" s="2040"/>
      <c r="AJ4" s="355"/>
      <c r="AQ4" s="362"/>
      <c r="AR4" s="198"/>
      <c r="AS4" s="198"/>
      <c r="AT4" s="200"/>
      <c r="AU4" s="2067" t="s">
        <v>285</v>
      </c>
      <c r="AV4" s="2009"/>
      <c r="AW4" s="2009"/>
      <c r="AX4" s="2009"/>
      <c r="AY4" s="2009"/>
      <c r="AZ4" s="2068" t="s">
        <v>720</v>
      </c>
      <c r="BA4" s="2068"/>
      <c r="BB4" s="2068"/>
      <c r="BC4" s="2068"/>
      <c r="BD4" s="2068"/>
      <c r="BE4" s="2068"/>
      <c r="BF4" s="2068"/>
      <c r="BG4" s="2068"/>
      <c r="BH4" s="2068"/>
      <c r="BI4" s="2068"/>
      <c r="BJ4" s="2069"/>
      <c r="BK4" s="2008" t="s">
        <v>284</v>
      </c>
      <c r="BL4" s="2009"/>
      <c r="BM4" s="2009"/>
      <c r="BN4" s="2009"/>
      <c r="BO4" s="2010"/>
      <c r="BP4" s="2070">
        <v>45869</v>
      </c>
      <c r="BQ4" s="2071"/>
      <c r="BR4" s="2071"/>
      <c r="BS4" s="2071"/>
      <c r="BT4" s="2071"/>
      <c r="BU4" s="1999" t="s">
        <v>90</v>
      </c>
      <c r="BV4" s="1999"/>
      <c r="BW4" s="2078">
        <v>45871</v>
      </c>
      <c r="BX4" s="2071"/>
      <c r="BY4" s="2071"/>
      <c r="BZ4" s="2071"/>
      <c r="CA4" s="2079"/>
      <c r="CB4" s="355"/>
      <c r="CD4" s="355"/>
      <c r="CE4" s="355"/>
      <c r="CF4" s="355"/>
      <c r="CG4" s="355"/>
      <c r="CH4" s="355"/>
      <c r="CI4" s="355"/>
      <c r="CJ4" s="362"/>
      <c r="CK4" s="562"/>
      <c r="CL4" s="198"/>
      <c r="CM4" s="200"/>
      <c r="CN4" s="200"/>
    </row>
    <row r="5" spans="1:106" ht="33.75" customHeight="1" thickBot="1">
      <c r="B5" s="2008" t="s">
        <v>282</v>
      </c>
      <c r="C5" s="2009"/>
      <c r="D5" s="2009"/>
      <c r="E5" s="2009"/>
      <c r="F5" s="2009"/>
      <c r="G5" s="2006" t="str">
        <f>IF(①利用申込書!D14="","",①利用申込書!D14)</f>
        <v/>
      </c>
      <c r="H5" s="2006"/>
      <c r="I5" s="2006"/>
      <c r="J5" s="2006"/>
      <c r="K5" s="2006"/>
      <c r="L5" s="2006"/>
      <c r="M5" s="2006"/>
      <c r="N5" s="2006"/>
      <c r="O5" s="2006"/>
      <c r="P5" s="2006"/>
      <c r="Q5" s="2007"/>
      <c r="R5" s="2008" t="s">
        <v>281</v>
      </c>
      <c r="S5" s="2009"/>
      <c r="T5" s="2009"/>
      <c r="U5" s="2009"/>
      <c r="V5" s="2009"/>
      <c r="W5" s="1998"/>
      <c r="X5" s="1999"/>
      <c r="Y5" s="1999"/>
      <c r="Z5" s="1999"/>
      <c r="AA5" s="1999"/>
      <c r="AB5" s="1999"/>
      <c r="AC5" s="1999"/>
      <c r="AD5" s="1999"/>
      <c r="AE5" s="1999"/>
      <c r="AF5" s="1999"/>
      <c r="AG5" s="1999"/>
      <c r="AH5" s="2000"/>
      <c r="AI5" s="486"/>
      <c r="AJ5" s="126"/>
      <c r="AK5" s="1823" t="s">
        <v>598</v>
      </c>
      <c r="AL5" s="1824"/>
      <c r="AM5" s="1824"/>
      <c r="AN5" s="1824"/>
      <c r="AO5" s="1824"/>
      <c r="AP5" s="1824"/>
      <c r="AQ5" s="1824"/>
      <c r="AR5" s="1825"/>
      <c r="AS5" s="198"/>
      <c r="AT5" s="200"/>
      <c r="AU5" s="2067" t="s">
        <v>282</v>
      </c>
      <c r="AV5" s="2009"/>
      <c r="AW5" s="2009"/>
      <c r="AX5" s="2009"/>
      <c r="AY5" s="2009"/>
      <c r="AZ5" s="2080" t="s">
        <v>617</v>
      </c>
      <c r="BA5" s="2081"/>
      <c r="BB5" s="2081"/>
      <c r="BC5" s="2081"/>
      <c r="BD5" s="2081"/>
      <c r="BE5" s="2081"/>
      <c r="BF5" s="2081"/>
      <c r="BG5" s="2081"/>
      <c r="BH5" s="2081"/>
      <c r="BI5" s="2081"/>
      <c r="BJ5" s="2082"/>
      <c r="BK5" s="2008" t="s">
        <v>281</v>
      </c>
      <c r="BL5" s="2009"/>
      <c r="BM5" s="2009"/>
      <c r="BN5" s="2009"/>
      <c r="BO5" s="2009"/>
      <c r="BP5" s="2083" t="s">
        <v>618</v>
      </c>
      <c r="BQ5" s="2084"/>
      <c r="BR5" s="2084"/>
      <c r="BS5" s="2084"/>
      <c r="BT5" s="2084"/>
      <c r="BU5" s="2084"/>
      <c r="BV5" s="2084"/>
      <c r="BW5" s="2084"/>
      <c r="BX5" s="2084"/>
      <c r="BY5" s="2084"/>
      <c r="BZ5" s="2084"/>
      <c r="CA5" s="2085"/>
      <c r="CB5" s="882"/>
      <c r="CD5" s="1823" t="s">
        <v>598</v>
      </c>
      <c r="CE5" s="1824"/>
      <c r="CF5" s="1824"/>
      <c r="CG5" s="1824"/>
      <c r="CH5" s="1824"/>
      <c r="CI5" s="1824"/>
      <c r="CJ5" s="1824"/>
      <c r="CK5" s="2086"/>
      <c r="CL5" s="198"/>
      <c r="CM5" s="200"/>
      <c r="CN5" s="200"/>
      <c r="CO5" s="193"/>
      <c r="CP5" s="193"/>
      <c r="CQ5" s="193"/>
      <c r="CR5" s="202"/>
      <c r="CS5" s="193"/>
      <c r="CT5" s="193"/>
      <c r="CU5" s="193"/>
      <c r="CV5" s="202"/>
      <c r="CW5" s="201"/>
      <c r="CX5" s="193"/>
      <c r="CY5" s="193"/>
      <c r="CZ5" s="193"/>
      <c r="DA5" s="193"/>
      <c r="DB5" s="193"/>
    </row>
    <row r="6" spans="1:106" ht="11.25" customHeight="1" thickBot="1">
      <c r="A6" s="365"/>
      <c r="B6" s="365"/>
      <c r="C6" s="365"/>
      <c r="D6" s="365"/>
      <c r="E6" s="365"/>
      <c r="F6" s="365"/>
      <c r="G6" s="365"/>
      <c r="H6" s="365"/>
      <c r="I6" s="365"/>
      <c r="J6" s="365"/>
      <c r="K6" s="365"/>
      <c r="L6" s="365"/>
      <c r="M6" s="365"/>
      <c r="N6" s="365"/>
      <c r="O6" s="366"/>
      <c r="P6" s="366"/>
      <c r="Q6" s="366"/>
      <c r="R6" s="365"/>
      <c r="S6" s="365"/>
      <c r="T6" s="365"/>
      <c r="U6" s="365"/>
      <c r="V6" s="365"/>
      <c r="W6" s="365"/>
      <c r="X6" s="365"/>
      <c r="Y6" s="365"/>
      <c r="AJ6" s="126"/>
      <c r="AK6" s="1826"/>
      <c r="AL6" s="1827"/>
      <c r="AM6" s="1827"/>
      <c r="AN6" s="1827"/>
      <c r="AO6" s="1827"/>
      <c r="AP6" s="1827"/>
      <c r="AQ6" s="1827"/>
      <c r="AR6" s="1828"/>
      <c r="AS6" s="197"/>
      <c r="AU6" s="884"/>
      <c r="AV6" s="883"/>
      <c r="AW6" s="883"/>
      <c r="AX6" s="883"/>
      <c r="AY6" s="883"/>
      <c r="AZ6" s="883"/>
      <c r="BA6" s="883"/>
      <c r="BB6" s="883"/>
      <c r="BC6" s="883"/>
      <c r="BD6" s="883"/>
      <c r="BE6" s="883"/>
      <c r="BF6" s="883"/>
      <c r="BG6" s="883"/>
      <c r="BH6" s="361"/>
      <c r="BI6" s="361"/>
      <c r="BJ6" s="361"/>
      <c r="BK6" s="883"/>
      <c r="BL6" s="883"/>
      <c r="BM6" s="883"/>
      <c r="BN6" s="883"/>
      <c r="BO6" s="883"/>
      <c r="BP6" s="883"/>
      <c r="BQ6" s="883"/>
      <c r="BR6" s="883"/>
      <c r="BS6" s="355"/>
      <c r="BT6" s="355"/>
      <c r="BU6" s="355"/>
      <c r="BV6" s="355"/>
      <c r="BW6" s="355"/>
      <c r="BX6" s="355"/>
      <c r="BY6" s="355"/>
      <c r="BZ6" s="355"/>
      <c r="CA6" s="355"/>
      <c r="CB6" s="355"/>
      <c r="CD6" s="1826"/>
      <c r="CE6" s="1827"/>
      <c r="CF6" s="1827"/>
      <c r="CG6" s="1827"/>
      <c r="CH6" s="1827"/>
      <c r="CI6" s="1827"/>
      <c r="CJ6" s="1827"/>
      <c r="CK6" s="2087"/>
      <c r="CL6" s="197"/>
    </row>
    <row r="7" spans="1:106" ht="22.5" customHeight="1" thickBot="1">
      <c r="A7" s="365"/>
      <c r="B7" s="2026" t="s">
        <v>280</v>
      </c>
      <c r="C7" s="2027"/>
      <c r="D7" s="2027"/>
      <c r="E7" s="2027"/>
      <c r="F7" s="2027"/>
      <c r="G7" s="2027"/>
      <c r="H7" s="2027"/>
      <c r="I7" s="2027"/>
      <c r="J7" s="2027"/>
      <c r="K7" s="2027"/>
      <c r="L7" s="2027"/>
      <c r="M7" s="2027"/>
      <c r="N7" s="2027"/>
      <c r="O7" s="2027"/>
      <c r="P7" s="2027"/>
      <c r="Q7" s="2027"/>
      <c r="R7" s="2027"/>
      <c r="S7" s="2027"/>
      <c r="T7" s="2027"/>
      <c r="U7" s="2027"/>
      <c r="V7" s="2027"/>
      <c r="W7" s="2027"/>
      <c r="X7" s="2027"/>
      <c r="Y7" s="2027"/>
      <c r="Z7" s="2027"/>
      <c r="AA7" s="2027"/>
      <c r="AB7" s="2027"/>
      <c r="AC7" s="2027"/>
      <c r="AD7" s="2027"/>
      <c r="AE7" s="2027"/>
      <c r="AF7" s="2027"/>
      <c r="AG7" s="2027"/>
      <c r="AH7" s="2028"/>
      <c r="AI7" s="592"/>
      <c r="AJ7" s="199"/>
      <c r="AK7" s="1792" t="s">
        <v>601</v>
      </c>
      <c r="AL7" s="1793"/>
      <c r="AM7" s="538"/>
      <c r="AN7" s="1800"/>
      <c r="AO7" s="1800"/>
      <c r="AP7" s="1800"/>
      <c r="AQ7" s="1800"/>
      <c r="AR7" s="1801"/>
      <c r="AS7" s="197"/>
      <c r="AU7" s="2088" t="s">
        <v>280</v>
      </c>
      <c r="AV7" s="2027"/>
      <c r="AW7" s="2027"/>
      <c r="AX7" s="2027"/>
      <c r="AY7" s="2027"/>
      <c r="AZ7" s="2027"/>
      <c r="BA7" s="2027"/>
      <c r="BB7" s="2027"/>
      <c r="BC7" s="2027"/>
      <c r="BD7" s="2027"/>
      <c r="BE7" s="2027"/>
      <c r="BF7" s="2027"/>
      <c r="BG7" s="2027"/>
      <c r="BH7" s="2027"/>
      <c r="BI7" s="2027"/>
      <c r="BJ7" s="2027"/>
      <c r="BK7" s="2027"/>
      <c r="BL7" s="2027"/>
      <c r="BM7" s="2027"/>
      <c r="BN7" s="2027"/>
      <c r="BO7" s="2027"/>
      <c r="BP7" s="2027"/>
      <c r="BQ7" s="2027"/>
      <c r="BR7" s="2027"/>
      <c r="BS7" s="2027"/>
      <c r="BT7" s="2027"/>
      <c r="BU7" s="2027"/>
      <c r="BV7" s="2027"/>
      <c r="BW7" s="2027"/>
      <c r="BX7" s="2027"/>
      <c r="BY7" s="2027"/>
      <c r="BZ7" s="2027"/>
      <c r="CA7" s="2028"/>
      <c r="CB7" s="592"/>
      <c r="CC7" s="199"/>
      <c r="CD7" s="1792" t="s">
        <v>601</v>
      </c>
      <c r="CE7" s="1793"/>
      <c r="CF7" s="538"/>
      <c r="CG7" s="1800"/>
      <c r="CH7" s="1800"/>
      <c r="CI7" s="1800"/>
      <c r="CJ7" s="1800"/>
      <c r="CK7" s="2089"/>
      <c r="CL7" s="197"/>
    </row>
    <row r="8" spans="1:106" ht="22.5" customHeight="1" thickBot="1">
      <c r="A8" s="365"/>
      <c r="B8" s="1858" t="s">
        <v>279</v>
      </c>
      <c r="C8" s="1859"/>
      <c r="D8" s="1859"/>
      <c r="E8" s="1859"/>
      <c r="F8" s="1859"/>
      <c r="G8" s="1858" t="s">
        <v>260</v>
      </c>
      <c r="H8" s="1859"/>
      <c r="I8" s="1859"/>
      <c r="J8" s="1859"/>
      <c r="K8" s="1859"/>
      <c r="L8" s="1859"/>
      <c r="M8" s="1859"/>
      <c r="N8" s="1859"/>
      <c r="O8" s="1859"/>
      <c r="P8" s="1859"/>
      <c r="Q8" s="1859"/>
      <c r="R8" s="1859"/>
      <c r="S8" s="1859"/>
      <c r="T8" s="1859"/>
      <c r="U8" s="1859"/>
      <c r="V8" s="1859"/>
      <c r="W8" s="1859"/>
      <c r="X8" s="1859"/>
      <c r="Y8" s="1836" t="s">
        <v>248</v>
      </c>
      <c r="Z8" s="1837"/>
      <c r="AA8" s="1837"/>
      <c r="AB8" s="1837"/>
      <c r="AC8" s="2029" t="s">
        <v>258</v>
      </c>
      <c r="AD8" s="2030"/>
      <c r="AE8" s="2030"/>
      <c r="AF8" s="2030"/>
      <c r="AG8" s="2030"/>
      <c r="AH8" s="2031"/>
      <c r="AI8" s="199"/>
      <c r="AJ8" s="199"/>
      <c r="AK8" s="534"/>
      <c r="AL8" s="535"/>
      <c r="AM8" s="1794" t="s">
        <v>600</v>
      </c>
      <c r="AN8" s="1794"/>
      <c r="AO8" s="1794"/>
      <c r="AP8" s="1794"/>
      <c r="AQ8" s="1794"/>
      <c r="AR8" s="1795"/>
      <c r="AS8" s="197"/>
      <c r="AU8" s="2072" t="s">
        <v>279</v>
      </c>
      <c r="AV8" s="1859"/>
      <c r="AW8" s="1859"/>
      <c r="AX8" s="1859"/>
      <c r="AY8" s="1859"/>
      <c r="AZ8" s="1858" t="s">
        <v>260</v>
      </c>
      <c r="BA8" s="1859"/>
      <c r="BB8" s="1859"/>
      <c r="BC8" s="1859"/>
      <c r="BD8" s="1859"/>
      <c r="BE8" s="1859"/>
      <c r="BF8" s="1859"/>
      <c r="BG8" s="1859"/>
      <c r="BH8" s="1859"/>
      <c r="BI8" s="1859"/>
      <c r="BJ8" s="1859"/>
      <c r="BK8" s="1859"/>
      <c r="BL8" s="1859"/>
      <c r="BM8" s="1859"/>
      <c r="BN8" s="1859"/>
      <c r="BO8" s="1859"/>
      <c r="BP8" s="1859"/>
      <c r="BQ8" s="1859"/>
      <c r="BR8" s="1836" t="s">
        <v>248</v>
      </c>
      <c r="BS8" s="1837"/>
      <c r="BT8" s="1837"/>
      <c r="BU8" s="1837"/>
      <c r="BV8" s="2029" t="s">
        <v>258</v>
      </c>
      <c r="BW8" s="2030"/>
      <c r="BX8" s="2030"/>
      <c r="BY8" s="2030"/>
      <c r="BZ8" s="2030"/>
      <c r="CA8" s="2031"/>
      <c r="CB8" s="199"/>
      <c r="CC8" s="199"/>
      <c r="CD8" s="2091"/>
      <c r="CE8" s="2092"/>
      <c r="CF8" s="1794" t="s">
        <v>600</v>
      </c>
      <c r="CG8" s="1794"/>
      <c r="CH8" s="1794"/>
      <c r="CI8" s="1794"/>
      <c r="CJ8" s="1794"/>
      <c r="CK8" s="2090"/>
      <c r="CL8" s="197"/>
    </row>
    <row r="9" spans="1:106" ht="22.5" customHeight="1" thickBot="1">
      <c r="B9" s="1860"/>
      <c r="C9" s="1861"/>
      <c r="D9" s="1861"/>
      <c r="E9" s="1861"/>
      <c r="F9" s="1861"/>
      <c r="G9" s="1867" t="s">
        <v>240</v>
      </c>
      <c r="H9" s="1868"/>
      <c r="I9" s="1869"/>
      <c r="J9" s="1869"/>
      <c r="K9" s="1869"/>
      <c r="L9" s="1870"/>
      <c r="M9" s="1871" t="s">
        <v>247</v>
      </c>
      <c r="N9" s="1872"/>
      <c r="O9" s="1872"/>
      <c r="P9" s="1872"/>
      <c r="Q9" s="1872"/>
      <c r="R9" s="1873"/>
      <c r="S9" s="1874" t="s">
        <v>277</v>
      </c>
      <c r="T9" s="1875"/>
      <c r="U9" s="1875"/>
      <c r="V9" s="1875"/>
      <c r="W9" s="1875"/>
      <c r="X9" s="1876"/>
      <c r="Y9" s="1840" t="s">
        <v>240</v>
      </c>
      <c r="Z9" s="1841"/>
      <c r="AA9" s="1841" t="s">
        <v>247</v>
      </c>
      <c r="AB9" s="1842"/>
      <c r="AC9" s="2032" t="s">
        <v>257</v>
      </c>
      <c r="AD9" s="1900"/>
      <c r="AE9" s="1900"/>
      <c r="AF9" s="1900"/>
      <c r="AG9" s="1900"/>
      <c r="AH9" s="2033"/>
      <c r="AI9" s="486"/>
      <c r="AJ9" s="351"/>
      <c r="AK9" s="534"/>
      <c r="AL9" s="535"/>
      <c r="AM9" s="1794" t="s">
        <v>602</v>
      </c>
      <c r="AN9" s="1794"/>
      <c r="AO9" s="1794"/>
      <c r="AP9" s="1794"/>
      <c r="AQ9" s="1794"/>
      <c r="AR9" s="1795"/>
      <c r="AS9" s="197"/>
      <c r="AU9" s="2073"/>
      <c r="AV9" s="1861"/>
      <c r="AW9" s="1861"/>
      <c r="AX9" s="1861"/>
      <c r="AY9" s="1861"/>
      <c r="AZ9" s="1867" t="s">
        <v>240</v>
      </c>
      <c r="BA9" s="1868"/>
      <c r="BB9" s="1869"/>
      <c r="BC9" s="1869"/>
      <c r="BD9" s="1869"/>
      <c r="BE9" s="1870"/>
      <c r="BF9" s="1871" t="s">
        <v>247</v>
      </c>
      <c r="BG9" s="1872"/>
      <c r="BH9" s="1872"/>
      <c r="BI9" s="1872"/>
      <c r="BJ9" s="1872"/>
      <c r="BK9" s="1873"/>
      <c r="BL9" s="1874" t="s">
        <v>277</v>
      </c>
      <c r="BM9" s="1875"/>
      <c r="BN9" s="1875"/>
      <c r="BO9" s="1875"/>
      <c r="BP9" s="1875"/>
      <c r="BQ9" s="1876"/>
      <c r="BR9" s="1840" t="s">
        <v>240</v>
      </c>
      <c r="BS9" s="1841"/>
      <c r="BT9" s="1841" t="s">
        <v>247</v>
      </c>
      <c r="BU9" s="1842"/>
      <c r="BV9" s="2032" t="s">
        <v>257</v>
      </c>
      <c r="BW9" s="1900"/>
      <c r="BX9" s="1900"/>
      <c r="BY9" s="1900"/>
      <c r="BZ9" s="1900"/>
      <c r="CA9" s="2033"/>
      <c r="CB9" s="882"/>
      <c r="CC9" s="882"/>
      <c r="CD9" s="2091"/>
      <c r="CE9" s="2092"/>
      <c r="CF9" s="1794" t="s">
        <v>602</v>
      </c>
      <c r="CG9" s="1794"/>
      <c r="CH9" s="1794"/>
      <c r="CI9" s="1794"/>
      <c r="CJ9" s="1794"/>
      <c r="CK9" s="2090"/>
      <c r="CL9" s="197"/>
    </row>
    <row r="10" spans="1:106" ht="22.5" customHeight="1" thickBot="1">
      <c r="B10" s="1860"/>
      <c r="C10" s="1861"/>
      <c r="D10" s="1861"/>
      <c r="E10" s="1861"/>
      <c r="F10" s="1861"/>
      <c r="G10" s="1831" t="s">
        <v>237</v>
      </c>
      <c r="H10" s="1832"/>
      <c r="I10" s="1833"/>
      <c r="J10" s="1834" t="s">
        <v>236</v>
      </c>
      <c r="K10" s="1832"/>
      <c r="L10" s="1835"/>
      <c r="M10" s="1862" t="s">
        <v>237</v>
      </c>
      <c r="N10" s="1863"/>
      <c r="O10" s="1864"/>
      <c r="P10" s="1865" t="s">
        <v>236</v>
      </c>
      <c r="Q10" s="1863"/>
      <c r="R10" s="1866"/>
      <c r="S10" s="1831" t="s">
        <v>237</v>
      </c>
      <c r="T10" s="1832"/>
      <c r="U10" s="1833"/>
      <c r="V10" s="1834" t="s">
        <v>236</v>
      </c>
      <c r="W10" s="1832"/>
      <c r="X10" s="1835"/>
      <c r="Y10" s="1838"/>
      <c r="Z10" s="1839"/>
      <c r="AA10" s="1839"/>
      <c r="AB10" s="1839"/>
      <c r="AC10" s="2020" t="s">
        <v>237</v>
      </c>
      <c r="AD10" s="1806"/>
      <c r="AE10" s="1806"/>
      <c r="AF10" s="1806" t="s">
        <v>236</v>
      </c>
      <c r="AG10" s="1806"/>
      <c r="AH10" s="2021"/>
      <c r="AI10" s="486"/>
      <c r="AJ10" s="351"/>
      <c r="AK10" s="534"/>
      <c r="AL10" s="535"/>
      <c r="AM10" s="1796" t="s">
        <v>603</v>
      </c>
      <c r="AN10" s="1796"/>
      <c r="AO10" s="1796"/>
      <c r="AP10" s="1796"/>
      <c r="AQ10" s="1796"/>
      <c r="AR10" s="1797"/>
      <c r="AS10" s="197"/>
      <c r="AU10" s="2073"/>
      <c r="AV10" s="1861"/>
      <c r="AW10" s="1861"/>
      <c r="AX10" s="1861"/>
      <c r="AY10" s="1861"/>
      <c r="AZ10" s="1831" t="s">
        <v>237</v>
      </c>
      <c r="BA10" s="1832"/>
      <c r="BB10" s="1833"/>
      <c r="BC10" s="1834" t="s">
        <v>236</v>
      </c>
      <c r="BD10" s="1832"/>
      <c r="BE10" s="1835"/>
      <c r="BF10" s="1862" t="s">
        <v>237</v>
      </c>
      <c r="BG10" s="1863"/>
      <c r="BH10" s="1864"/>
      <c r="BI10" s="1865" t="s">
        <v>236</v>
      </c>
      <c r="BJ10" s="1863"/>
      <c r="BK10" s="1866"/>
      <c r="BL10" s="1831" t="s">
        <v>237</v>
      </c>
      <c r="BM10" s="1832"/>
      <c r="BN10" s="1833"/>
      <c r="BO10" s="1834" t="s">
        <v>236</v>
      </c>
      <c r="BP10" s="1832"/>
      <c r="BQ10" s="1835"/>
      <c r="BR10" s="1838"/>
      <c r="BS10" s="1839"/>
      <c r="BT10" s="1839"/>
      <c r="BU10" s="1839"/>
      <c r="BV10" s="2020" t="s">
        <v>237</v>
      </c>
      <c r="BW10" s="1806"/>
      <c r="BX10" s="1806"/>
      <c r="BY10" s="1806" t="s">
        <v>236</v>
      </c>
      <c r="BZ10" s="1806"/>
      <c r="CA10" s="2021"/>
      <c r="CB10" s="882"/>
      <c r="CC10" s="882"/>
      <c r="CD10" s="2091"/>
      <c r="CE10" s="2092"/>
      <c r="CF10" s="1796" t="s">
        <v>603</v>
      </c>
      <c r="CG10" s="1796"/>
      <c r="CH10" s="1796"/>
      <c r="CI10" s="1796"/>
      <c r="CJ10" s="1796"/>
      <c r="CK10" s="2093"/>
      <c r="CL10" s="197"/>
    </row>
    <row r="11" spans="1:106" ht="22.5" customHeight="1">
      <c r="B11" s="456" t="s">
        <v>683</v>
      </c>
      <c r="C11" s="1802" t="s">
        <v>275</v>
      </c>
      <c r="D11" s="1803"/>
      <c r="E11" s="1803"/>
      <c r="F11" s="1804"/>
      <c r="G11" s="1805"/>
      <c r="H11" s="1806"/>
      <c r="I11" s="1806"/>
      <c r="J11" s="1806"/>
      <c r="K11" s="1806"/>
      <c r="L11" s="1807"/>
      <c r="M11" s="1808"/>
      <c r="N11" s="1809"/>
      <c r="O11" s="1809"/>
      <c r="P11" s="1809"/>
      <c r="Q11" s="1809"/>
      <c r="R11" s="1810"/>
      <c r="S11" s="1805" t="str">
        <f>IF(SUM(G11,M11)=0,"",SUM(G11,M11))</f>
        <v/>
      </c>
      <c r="T11" s="1806"/>
      <c r="U11" s="1806"/>
      <c r="V11" s="1806" t="str">
        <f>IF(SUM(J11,P11)=0,"",SUM(J11,P11))</f>
        <v/>
      </c>
      <c r="W11" s="1806"/>
      <c r="X11" s="1806"/>
      <c r="Y11" s="1846"/>
      <c r="Z11" s="1847"/>
      <c r="AA11" s="1850"/>
      <c r="AB11" s="1851"/>
      <c r="AC11" s="1857"/>
      <c r="AD11" s="1843"/>
      <c r="AE11" s="1843"/>
      <c r="AF11" s="1843"/>
      <c r="AG11" s="1843"/>
      <c r="AH11" s="1844"/>
      <c r="AI11" s="486"/>
      <c r="AJ11" s="351"/>
      <c r="AK11" s="534"/>
      <c r="AL11" s="535"/>
      <c r="AM11" s="1796" t="s">
        <v>604</v>
      </c>
      <c r="AN11" s="1796"/>
      <c r="AO11" s="1796"/>
      <c r="AP11" s="1796"/>
      <c r="AQ11" s="1796"/>
      <c r="AR11" s="1797"/>
      <c r="AU11" s="909" t="s">
        <v>683</v>
      </c>
      <c r="AV11" s="1802" t="s">
        <v>275</v>
      </c>
      <c r="AW11" s="1803"/>
      <c r="AX11" s="1803"/>
      <c r="AY11" s="1804"/>
      <c r="AZ11" s="1805"/>
      <c r="BA11" s="1806"/>
      <c r="BB11" s="1806"/>
      <c r="BC11" s="1806"/>
      <c r="BD11" s="1806"/>
      <c r="BE11" s="1807"/>
      <c r="BF11" s="1808"/>
      <c r="BG11" s="1809"/>
      <c r="BH11" s="1809"/>
      <c r="BI11" s="1809"/>
      <c r="BJ11" s="1809"/>
      <c r="BK11" s="1810"/>
      <c r="BL11" s="2074"/>
      <c r="BM11" s="2074"/>
      <c r="BN11" s="2075"/>
      <c r="BO11" s="2076"/>
      <c r="BP11" s="2074"/>
      <c r="BQ11" s="2077"/>
      <c r="BR11" s="1846"/>
      <c r="BS11" s="1847"/>
      <c r="BT11" s="1850"/>
      <c r="BU11" s="1850"/>
      <c r="BV11" s="1857"/>
      <c r="BW11" s="1843"/>
      <c r="BX11" s="1843"/>
      <c r="BY11" s="1843"/>
      <c r="BZ11" s="1843"/>
      <c r="CA11" s="1844"/>
      <c r="CB11" s="882"/>
      <c r="CC11" s="882"/>
      <c r="CD11" s="2091"/>
      <c r="CE11" s="2092"/>
      <c r="CF11" s="1796" t="s">
        <v>604</v>
      </c>
      <c r="CG11" s="1796"/>
      <c r="CH11" s="1796"/>
      <c r="CI11" s="1796"/>
      <c r="CJ11" s="1796"/>
      <c r="CK11" s="2093"/>
    </row>
    <row r="12" spans="1:106" ht="22.5" customHeight="1" thickBot="1">
      <c r="B12" s="789" t="s">
        <v>684</v>
      </c>
      <c r="C12" s="1814" t="s">
        <v>274</v>
      </c>
      <c r="D12" s="1815"/>
      <c r="E12" s="1815"/>
      <c r="F12" s="1815"/>
      <c r="G12" s="1845"/>
      <c r="H12" s="1811"/>
      <c r="I12" s="1811"/>
      <c r="J12" s="1811"/>
      <c r="K12" s="1811"/>
      <c r="L12" s="1877"/>
      <c r="M12" s="1878"/>
      <c r="N12" s="1879"/>
      <c r="O12" s="1879"/>
      <c r="P12" s="1879"/>
      <c r="Q12" s="1879"/>
      <c r="R12" s="1880"/>
      <c r="S12" s="1845" t="str">
        <f t="shared" ref="S12:S23" si="0">IF(SUM(G12,M12)=0,"",SUM(G12,M12))</f>
        <v/>
      </c>
      <c r="T12" s="1811"/>
      <c r="U12" s="1811"/>
      <c r="V12" s="1811" t="str">
        <f t="shared" ref="V12:V23" si="1">IF(SUM(J12,P12)=0,"",SUM(J12,P12))</f>
        <v/>
      </c>
      <c r="W12" s="1811"/>
      <c r="X12" s="1811"/>
      <c r="Y12" s="1848"/>
      <c r="Z12" s="1849"/>
      <c r="AA12" s="1852"/>
      <c r="AB12" s="1853"/>
      <c r="AC12" s="1829"/>
      <c r="AD12" s="1811"/>
      <c r="AE12" s="1811"/>
      <c r="AF12" s="1811"/>
      <c r="AG12" s="1811"/>
      <c r="AH12" s="1830"/>
      <c r="AI12" s="486"/>
      <c r="AJ12" s="351"/>
      <c r="AK12" s="536"/>
      <c r="AL12" s="537"/>
      <c r="AM12" s="1798" t="s">
        <v>613</v>
      </c>
      <c r="AN12" s="1798"/>
      <c r="AO12" s="1798"/>
      <c r="AP12" s="1798"/>
      <c r="AQ12" s="1798"/>
      <c r="AR12" s="1799"/>
      <c r="AU12" s="910" t="s">
        <v>684</v>
      </c>
      <c r="AV12" s="2094" t="s">
        <v>274</v>
      </c>
      <c r="AW12" s="2095"/>
      <c r="AX12" s="2095"/>
      <c r="AY12" s="2095"/>
      <c r="AZ12" s="1845"/>
      <c r="BA12" s="1811"/>
      <c r="BB12" s="1811"/>
      <c r="BC12" s="1811"/>
      <c r="BD12" s="1811"/>
      <c r="BE12" s="1877"/>
      <c r="BF12" s="1878"/>
      <c r="BG12" s="1879"/>
      <c r="BH12" s="1879"/>
      <c r="BI12" s="1879"/>
      <c r="BJ12" s="1879"/>
      <c r="BK12" s="1880"/>
      <c r="BL12" s="2096"/>
      <c r="BM12" s="2096"/>
      <c r="BN12" s="2097"/>
      <c r="BO12" s="2098"/>
      <c r="BP12" s="2096"/>
      <c r="BQ12" s="2099"/>
      <c r="BR12" s="1848"/>
      <c r="BS12" s="1849"/>
      <c r="BT12" s="1852"/>
      <c r="BU12" s="1853"/>
      <c r="BV12" s="1829"/>
      <c r="BW12" s="1811"/>
      <c r="BX12" s="1811"/>
      <c r="BY12" s="1811"/>
      <c r="BZ12" s="1811"/>
      <c r="CA12" s="1830"/>
      <c r="CB12" s="882"/>
      <c r="CC12" s="882"/>
      <c r="CD12" s="2091"/>
      <c r="CE12" s="2092"/>
      <c r="CF12" s="1798" t="s">
        <v>613</v>
      </c>
      <c r="CG12" s="1798"/>
      <c r="CH12" s="1798"/>
      <c r="CI12" s="1798"/>
      <c r="CJ12" s="1798"/>
      <c r="CK12" s="2100"/>
    </row>
    <row r="13" spans="1:106" ht="22.5" customHeight="1">
      <c r="B13" s="459" t="s">
        <v>685</v>
      </c>
      <c r="C13" s="1882" t="s">
        <v>273</v>
      </c>
      <c r="D13" s="1881"/>
      <c r="E13" s="1881"/>
      <c r="F13" s="1881"/>
      <c r="G13" s="1845"/>
      <c r="H13" s="1811"/>
      <c r="I13" s="1811"/>
      <c r="J13" s="1811"/>
      <c r="K13" s="1811"/>
      <c r="L13" s="1877"/>
      <c r="M13" s="1878"/>
      <c r="N13" s="1879"/>
      <c r="O13" s="1879"/>
      <c r="P13" s="1879"/>
      <c r="Q13" s="1879"/>
      <c r="R13" s="1880"/>
      <c r="S13" s="1845" t="str">
        <f t="shared" si="0"/>
        <v/>
      </c>
      <c r="T13" s="1811"/>
      <c r="U13" s="1811"/>
      <c r="V13" s="1811" t="str">
        <f t="shared" si="1"/>
        <v/>
      </c>
      <c r="W13" s="1811"/>
      <c r="X13" s="1811"/>
      <c r="Y13" s="1812"/>
      <c r="Z13" s="1813"/>
      <c r="AA13" s="1852"/>
      <c r="AB13" s="1853"/>
      <c r="AC13" s="1829"/>
      <c r="AD13" s="1811"/>
      <c r="AE13" s="1811"/>
      <c r="AF13" s="1811"/>
      <c r="AG13" s="1811"/>
      <c r="AH13" s="1830"/>
      <c r="AI13" s="351"/>
      <c r="AK13" s="1788" t="s">
        <v>665</v>
      </c>
      <c r="AL13" s="1788"/>
      <c r="AM13" s="1788"/>
      <c r="AN13" s="1788"/>
      <c r="AO13" s="1788"/>
      <c r="AP13" s="1788"/>
      <c r="AQ13" s="1788"/>
      <c r="AR13" s="1788"/>
      <c r="AU13" s="911" t="s">
        <v>685</v>
      </c>
      <c r="AV13" s="1882" t="s">
        <v>273</v>
      </c>
      <c r="AW13" s="1881"/>
      <c r="AX13" s="1881"/>
      <c r="AY13" s="1881"/>
      <c r="AZ13" s="2103"/>
      <c r="BA13" s="2104"/>
      <c r="BB13" s="2104"/>
      <c r="BC13" s="2104"/>
      <c r="BD13" s="2104"/>
      <c r="BE13" s="2105"/>
      <c r="BF13" s="1878"/>
      <c r="BG13" s="1879"/>
      <c r="BH13" s="1879"/>
      <c r="BI13" s="1879"/>
      <c r="BJ13" s="1879"/>
      <c r="BK13" s="1880"/>
      <c r="BL13" s="2108"/>
      <c r="BM13" s="2108"/>
      <c r="BN13" s="2109"/>
      <c r="BO13" s="2110"/>
      <c r="BP13" s="2108"/>
      <c r="BQ13" s="2111"/>
      <c r="BR13" s="2112"/>
      <c r="BS13" s="2113"/>
      <c r="BT13" s="1852"/>
      <c r="BU13" s="1853"/>
      <c r="BV13" s="1829"/>
      <c r="BW13" s="1811"/>
      <c r="BX13" s="1811"/>
      <c r="BY13" s="1811"/>
      <c r="BZ13" s="1811"/>
      <c r="CA13" s="1830"/>
      <c r="CB13" s="882"/>
      <c r="CD13" s="1788" t="s">
        <v>614</v>
      </c>
      <c r="CE13" s="1788"/>
      <c r="CF13" s="1788"/>
      <c r="CG13" s="1788"/>
      <c r="CH13" s="1788"/>
      <c r="CI13" s="1788"/>
      <c r="CJ13" s="1788"/>
      <c r="CK13" s="2101"/>
    </row>
    <row r="14" spans="1:106" ht="22.5" customHeight="1">
      <c r="B14" s="458" t="s">
        <v>685</v>
      </c>
      <c r="C14" s="1881" t="s">
        <v>272</v>
      </c>
      <c r="D14" s="1881"/>
      <c r="E14" s="1881"/>
      <c r="F14" s="1881"/>
      <c r="G14" s="1845"/>
      <c r="H14" s="1811"/>
      <c r="I14" s="1811"/>
      <c r="J14" s="1811"/>
      <c r="K14" s="1811"/>
      <c r="L14" s="1877"/>
      <c r="M14" s="1878"/>
      <c r="N14" s="1879"/>
      <c r="O14" s="1879"/>
      <c r="P14" s="1879"/>
      <c r="Q14" s="1879"/>
      <c r="R14" s="1880"/>
      <c r="S14" s="1845" t="str">
        <f t="shared" si="0"/>
        <v/>
      </c>
      <c r="T14" s="1811"/>
      <c r="U14" s="1811"/>
      <c r="V14" s="1811" t="str">
        <f t="shared" si="1"/>
        <v/>
      </c>
      <c r="W14" s="1811"/>
      <c r="X14" s="1811"/>
      <c r="Y14" s="1812"/>
      <c r="Z14" s="1813"/>
      <c r="AA14" s="1852"/>
      <c r="AB14" s="1853"/>
      <c r="AC14" s="1829"/>
      <c r="AD14" s="1811"/>
      <c r="AE14" s="1811"/>
      <c r="AF14" s="1811"/>
      <c r="AG14" s="1811"/>
      <c r="AH14" s="1830"/>
      <c r="AI14" s="351"/>
      <c r="AJ14" s="533"/>
      <c r="AK14" s="1789"/>
      <c r="AL14" s="1789"/>
      <c r="AM14" s="1789"/>
      <c r="AN14" s="1789"/>
      <c r="AO14" s="1789"/>
      <c r="AP14" s="1789"/>
      <c r="AQ14" s="1789"/>
      <c r="AR14" s="1789"/>
      <c r="AU14" s="563" t="s">
        <v>685</v>
      </c>
      <c r="AV14" s="1881" t="s">
        <v>272</v>
      </c>
      <c r="AW14" s="1881"/>
      <c r="AX14" s="1881"/>
      <c r="AY14" s="1881"/>
      <c r="AZ14" s="2103">
        <v>30</v>
      </c>
      <c r="BA14" s="2104"/>
      <c r="BB14" s="2104"/>
      <c r="BC14" s="2104">
        <v>30</v>
      </c>
      <c r="BD14" s="2104"/>
      <c r="BE14" s="2105"/>
      <c r="BF14" s="1878"/>
      <c r="BG14" s="1879"/>
      <c r="BH14" s="1879"/>
      <c r="BI14" s="1879"/>
      <c r="BJ14" s="1879"/>
      <c r="BK14" s="1880"/>
      <c r="BL14" s="2103">
        <v>30</v>
      </c>
      <c r="BM14" s="2104"/>
      <c r="BN14" s="2104"/>
      <c r="BO14" s="2104">
        <v>30</v>
      </c>
      <c r="BP14" s="2104"/>
      <c r="BQ14" s="2105"/>
      <c r="BR14" s="2106">
        <v>4</v>
      </c>
      <c r="BS14" s="2107"/>
      <c r="BT14" s="1852"/>
      <c r="BU14" s="1853"/>
      <c r="BV14" s="1829"/>
      <c r="BW14" s="1811"/>
      <c r="BX14" s="1811"/>
      <c r="BY14" s="1811"/>
      <c r="BZ14" s="1811"/>
      <c r="CA14" s="1830"/>
      <c r="CB14" s="882"/>
      <c r="CC14" s="533"/>
      <c r="CD14" s="1789"/>
      <c r="CE14" s="1789"/>
      <c r="CF14" s="1789"/>
      <c r="CG14" s="1789"/>
      <c r="CH14" s="1789"/>
      <c r="CI14" s="1789"/>
      <c r="CJ14" s="1789"/>
      <c r="CK14" s="2102"/>
    </row>
    <row r="15" spans="1:106" ht="22.5" customHeight="1">
      <c r="B15" s="458" t="s">
        <v>685</v>
      </c>
      <c r="C15" s="1884" t="s">
        <v>271</v>
      </c>
      <c r="D15" s="1884"/>
      <c r="E15" s="1884"/>
      <c r="F15" s="1884"/>
      <c r="G15" s="1845"/>
      <c r="H15" s="1811"/>
      <c r="I15" s="1811"/>
      <c r="J15" s="1811"/>
      <c r="K15" s="1811"/>
      <c r="L15" s="1877"/>
      <c r="M15" s="1878"/>
      <c r="N15" s="1879"/>
      <c r="O15" s="1879"/>
      <c r="P15" s="1879"/>
      <c r="Q15" s="1879"/>
      <c r="R15" s="1880"/>
      <c r="S15" s="1845" t="str">
        <f t="shared" si="0"/>
        <v/>
      </c>
      <c r="T15" s="1811"/>
      <c r="U15" s="1811"/>
      <c r="V15" s="1811" t="str">
        <f t="shared" si="1"/>
        <v/>
      </c>
      <c r="W15" s="1811"/>
      <c r="X15" s="1811"/>
      <c r="Y15" s="1812"/>
      <c r="Z15" s="1813"/>
      <c r="AA15" s="1852"/>
      <c r="AB15" s="1853"/>
      <c r="AC15" s="1829"/>
      <c r="AD15" s="1811"/>
      <c r="AE15" s="1811"/>
      <c r="AF15" s="1811"/>
      <c r="AG15" s="1811"/>
      <c r="AH15" s="1830"/>
      <c r="AI15" s="351"/>
      <c r="AK15" s="1790" t="s">
        <v>710</v>
      </c>
      <c r="AL15" s="1790"/>
      <c r="AM15" s="1790"/>
      <c r="AN15" s="1790"/>
      <c r="AO15" s="1790"/>
      <c r="AP15" s="1790"/>
      <c r="AQ15" s="1790"/>
      <c r="AR15" s="1790"/>
      <c r="AU15" s="563" t="s">
        <v>685</v>
      </c>
      <c r="AV15" s="1884" t="s">
        <v>271</v>
      </c>
      <c r="AW15" s="1884"/>
      <c r="AX15" s="1884"/>
      <c r="AY15" s="1884"/>
      <c r="AZ15" s="2114"/>
      <c r="BA15" s="2115"/>
      <c r="BB15" s="2115"/>
      <c r="BC15" s="2115"/>
      <c r="BD15" s="2115"/>
      <c r="BE15" s="2116"/>
      <c r="BF15" s="1878"/>
      <c r="BG15" s="1879"/>
      <c r="BH15" s="1879"/>
      <c r="BI15" s="1879"/>
      <c r="BJ15" s="1879"/>
      <c r="BK15" s="1880"/>
      <c r="BL15" s="2117"/>
      <c r="BM15" s="2117"/>
      <c r="BN15" s="2118"/>
      <c r="BO15" s="2119"/>
      <c r="BP15" s="2117"/>
      <c r="BQ15" s="2120"/>
      <c r="BR15" s="1812"/>
      <c r="BS15" s="1813"/>
      <c r="BT15" s="1852"/>
      <c r="BU15" s="1853"/>
      <c r="BV15" s="1829"/>
      <c r="BW15" s="1811"/>
      <c r="BX15" s="1811"/>
      <c r="BY15" s="1811"/>
      <c r="BZ15" s="1811"/>
      <c r="CA15" s="1830"/>
      <c r="CB15" s="882"/>
      <c r="CD15" s="1790" t="s">
        <v>710</v>
      </c>
      <c r="CE15" s="1790"/>
      <c r="CF15" s="1790"/>
      <c r="CG15" s="1790"/>
      <c r="CH15" s="1790"/>
      <c r="CI15" s="1790"/>
      <c r="CJ15" s="1790"/>
      <c r="CK15" s="2121"/>
    </row>
    <row r="16" spans="1:106" ht="22.5" customHeight="1">
      <c r="B16" s="459" t="s">
        <v>685</v>
      </c>
      <c r="C16" s="1883" t="s">
        <v>270</v>
      </c>
      <c r="D16" s="1884"/>
      <c r="E16" s="1884"/>
      <c r="F16" s="1884"/>
      <c r="G16" s="1845"/>
      <c r="H16" s="1811"/>
      <c r="I16" s="1811"/>
      <c r="J16" s="1811"/>
      <c r="K16" s="1811"/>
      <c r="L16" s="1877"/>
      <c r="M16" s="1878"/>
      <c r="N16" s="1879"/>
      <c r="O16" s="1879"/>
      <c r="P16" s="1879"/>
      <c r="Q16" s="1879"/>
      <c r="R16" s="1880"/>
      <c r="S16" s="1845" t="str">
        <f t="shared" si="0"/>
        <v/>
      </c>
      <c r="T16" s="1811"/>
      <c r="U16" s="1811"/>
      <c r="V16" s="1811" t="str">
        <f t="shared" si="1"/>
        <v/>
      </c>
      <c r="W16" s="1811"/>
      <c r="X16" s="1811"/>
      <c r="Y16" s="1812"/>
      <c r="Z16" s="1813"/>
      <c r="AA16" s="1852"/>
      <c r="AB16" s="1853"/>
      <c r="AC16" s="1829"/>
      <c r="AD16" s="1811"/>
      <c r="AE16" s="1811"/>
      <c r="AF16" s="1811"/>
      <c r="AG16" s="1811"/>
      <c r="AH16" s="1830"/>
      <c r="AI16" s="351"/>
      <c r="AJ16" s="532"/>
      <c r="AK16" s="1790"/>
      <c r="AL16" s="1790"/>
      <c r="AM16" s="1790"/>
      <c r="AN16" s="1790"/>
      <c r="AO16" s="1790"/>
      <c r="AP16" s="1790"/>
      <c r="AQ16" s="1790"/>
      <c r="AR16" s="1790"/>
      <c r="AU16" s="911" t="s">
        <v>685</v>
      </c>
      <c r="AV16" s="1883" t="s">
        <v>270</v>
      </c>
      <c r="AW16" s="1884"/>
      <c r="AX16" s="1884"/>
      <c r="AY16" s="1884"/>
      <c r="AZ16" s="2114"/>
      <c r="BA16" s="2115"/>
      <c r="BB16" s="2115"/>
      <c r="BC16" s="2115"/>
      <c r="BD16" s="2115"/>
      <c r="BE16" s="2116"/>
      <c r="BF16" s="1878"/>
      <c r="BG16" s="1879"/>
      <c r="BH16" s="1879"/>
      <c r="BI16" s="1879"/>
      <c r="BJ16" s="1879"/>
      <c r="BK16" s="1880"/>
      <c r="BL16" s="2117"/>
      <c r="BM16" s="2117"/>
      <c r="BN16" s="2118"/>
      <c r="BO16" s="2119"/>
      <c r="BP16" s="2117"/>
      <c r="BQ16" s="2117"/>
      <c r="BR16" s="1812"/>
      <c r="BS16" s="1813"/>
      <c r="BT16" s="1852"/>
      <c r="BU16" s="1853"/>
      <c r="BV16" s="1829"/>
      <c r="BW16" s="1811"/>
      <c r="BX16" s="1811"/>
      <c r="BY16" s="1811"/>
      <c r="BZ16" s="1811"/>
      <c r="CA16" s="1830"/>
      <c r="CB16" s="882"/>
      <c r="CC16" s="532"/>
      <c r="CD16" s="1790"/>
      <c r="CE16" s="1790"/>
      <c r="CF16" s="1790"/>
      <c r="CG16" s="1790"/>
      <c r="CH16" s="1790"/>
      <c r="CI16" s="1790"/>
      <c r="CJ16" s="1790"/>
      <c r="CK16" s="2121"/>
    </row>
    <row r="17" spans="2:90" ht="22.5" customHeight="1">
      <c r="B17" s="464" t="s">
        <v>686</v>
      </c>
      <c r="C17" s="2022" t="s">
        <v>269</v>
      </c>
      <c r="D17" s="2023"/>
      <c r="E17" s="2023"/>
      <c r="F17" s="2023"/>
      <c r="G17" s="1845"/>
      <c r="H17" s="1811"/>
      <c r="I17" s="1811"/>
      <c r="J17" s="1811"/>
      <c r="K17" s="1811"/>
      <c r="L17" s="1877"/>
      <c r="M17" s="1878"/>
      <c r="N17" s="1879"/>
      <c r="O17" s="1879"/>
      <c r="P17" s="1879"/>
      <c r="Q17" s="1879"/>
      <c r="R17" s="1880"/>
      <c r="S17" s="1845" t="str">
        <f t="shared" si="0"/>
        <v/>
      </c>
      <c r="T17" s="1811"/>
      <c r="U17" s="1811"/>
      <c r="V17" s="1811" t="str">
        <f t="shared" si="1"/>
        <v/>
      </c>
      <c r="W17" s="1811"/>
      <c r="X17" s="1811"/>
      <c r="Y17" s="1812"/>
      <c r="Z17" s="1813"/>
      <c r="AA17" s="1852"/>
      <c r="AB17" s="1853"/>
      <c r="AC17" s="1829"/>
      <c r="AD17" s="1811"/>
      <c r="AE17" s="1811"/>
      <c r="AF17" s="1811"/>
      <c r="AG17" s="1811"/>
      <c r="AH17" s="1830"/>
      <c r="AI17" s="351"/>
      <c r="AJ17" s="532"/>
      <c r="AK17" s="1790"/>
      <c r="AL17" s="1790"/>
      <c r="AM17" s="1790"/>
      <c r="AN17" s="1790"/>
      <c r="AO17" s="1790"/>
      <c r="AP17" s="1790"/>
      <c r="AQ17" s="1790"/>
      <c r="AR17" s="1790"/>
      <c r="AS17" s="355"/>
      <c r="AU17" s="912" t="s">
        <v>686</v>
      </c>
      <c r="AV17" s="2022" t="s">
        <v>269</v>
      </c>
      <c r="AW17" s="2023"/>
      <c r="AX17" s="2023"/>
      <c r="AY17" s="2023"/>
      <c r="AZ17" s="2114"/>
      <c r="BA17" s="2115"/>
      <c r="BB17" s="2115"/>
      <c r="BC17" s="2115"/>
      <c r="BD17" s="2115"/>
      <c r="BE17" s="2116"/>
      <c r="BF17" s="1878"/>
      <c r="BG17" s="1879"/>
      <c r="BH17" s="1879"/>
      <c r="BI17" s="1879"/>
      <c r="BJ17" s="1879"/>
      <c r="BK17" s="1880"/>
      <c r="BL17" s="2123"/>
      <c r="BM17" s="2123"/>
      <c r="BN17" s="2124"/>
      <c r="BO17" s="2119"/>
      <c r="BP17" s="2117"/>
      <c r="BQ17" s="2117"/>
      <c r="BR17" s="1812"/>
      <c r="BS17" s="1813"/>
      <c r="BT17" s="1852"/>
      <c r="BU17" s="1853"/>
      <c r="BV17" s="1829"/>
      <c r="BW17" s="1811"/>
      <c r="BX17" s="1811"/>
      <c r="BY17" s="1811"/>
      <c r="BZ17" s="1811"/>
      <c r="CA17" s="1830"/>
      <c r="CB17" s="882"/>
      <c r="CC17" s="532"/>
      <c r="CD17" s="1790"/>
      <c r="CE17" s="1790"/>
      <c r="CF17" s="1790"/>
      <c r="CG17" s="1790"/>
      <c r="CH17" s="1790"/>
      <c r="CI17" s="1790"/>
      <c r="CJ17" s="1790"/>
      <c r="CK17" s="2121"/>
      <c r="CL17" s="355"/>
    </row>
    <row r="18" spans="2:90" ht="22.5" customHeight="1">
      <c r="B18" s="464" t="s">
        <v>686</v>
      </c>
      <c r="C18" s="2022" t="s">
        <v>268</v>
      </c>
      <c r="D18" s="2023"/>
      <c r="E18" s="2023"/>
      <c r="F18" s="2023"/>
      <c r="G18" s="1845"/>
      <c r="H18" s="1811"/>
      <c r="I18" s="1811"/>
      <c r="J18" s="1811"/>
      <c r="K18" s="1811"/>
      <c r="L18" s="1877"/>
      <c r="M18" s="1878"/>
      <c r="N18" s="1879"/>
      <c r="O18" s="1879"/>
      <c r="P18" s="1879"/>
      <c r="Q18" s="1879"/>
      <c r="R18" s="1880"/>
      <c r="S18" s="1845" t="str">
        <f t="shared" si="0"/>
        <v/>
      </c>
      <c r="T18" s="1811"/>
      <c r="U18" s="1811"/>
      <c r="V18" s="1811" t="str">
        <f t="shared" si="1"/>
        <v/>
      </c>
      <c r="W18" s="1811"/>
      <c r="X18" s="1811"/>
      <c r="Y18" s="1812"/>
      <c r="Z18" s="1813"/>
      <c r="AA18" s="1852"/>
      <c r="AB18" s="1853"/>
      <c r="AC18" s="1829"/>
      <c r="AD18" s="1811"/>
      <c r="AE18" s="1811"/>
      <c r="AF18" s="1811"/>
      <c r="AG18" s="1811"/>
      <c r="AH18" s="1830"/>
      <c r="AI18" s="351"/>
      <c r="AJ18" s="367"/>
      <c r="AK18" s="1791"/>
      <c r="AL18" s="1791"/>
      <c r="AM18" s="1791"/>
      <c r="AN18" s="1791"/>
      <c r="AO18" s="1791"/>
      <c r="AP18" s="1791"/>
      <c r="AQ18" s="1791"/>
      <c r="AR18" s="1791"/>
      <c r="AS18" s="355"/>
      <c r="AU18" s="912" t="s">
        <v>686</v>
      </c>
      <c r="AV18" s="2022" t="s">
        <v>268</v>
      </c>
      <c r="AW18" s="2023"/>
      <c r="AX18" s="2023"/>
      <c r="AY18" s="2023"/>
      <c r="AZ18" s="2114"/>
      <c r="BA18" s="2115"/>
      <c r="BB18" s="2115"/>
      <c r="BC18" s="2115"/>
      <c r="BD18" s="2115"/>
      <c r="BE18" s="2116"/>
      <c r="BF18" s="1878"/>
      <c r="BG18" s="1879"/>
      <c r="BH18" s="1879"/>
      <c r="BI18" s="1879"/>
      <c r="BJ18" s="1879"/>
      <c r="BK18" s="1880"/>
      <c r="BL18" s="2117"/>
      <c r="BM18" s="2117"/>
      <c r="BN18" s="2118"/>
      <c r="BO18" s="2119"/>
      <c r="BP18" s="2117"/>
      <c r="BQ18" s="2120"/>
      <c r="BR18" s="1812"/>
      <c r="BS18" s="1813"/>
      <c r="BT18" s="1852"/>
      <c r="BU18" s="1853"/>
      <c r="BV18" s="1829"/>
      <c r="BW18" s="1811"/>
      <c r="BX18" s="1811"/>
      <c r="BY18" s="1811"/>
      <c r="BZ18" s="1811"/>
      <c r="CA18" s="1830"/>
      <c r="CB18" s="882"/>
      <c r="CC18" s="367"/>
      <c r="CD18" s="1791"/>
      <c r="CE18" s="1791"/>
      <c r="CF18" s="1791"/>
      <c r="CG18" s="1791"/>
      <c r="CH18" s="1791"/>
      <c r="CI18" s="1791"/>
      <c r="CJ18" s="1791"/>
      <c r="CK18" s="2122"/>
      <c r="CL18" s="355"/>
    </row>
    <row r="19" spans="2:90" ht="22.5" customHeight="1">
      <c r="B19" s="370" t="s">
        <v>685</v>
      </c>
      <c r="C19" s="2035" t="s">
        <v>267</v>
      </c>
      <c r="D19" s="2035"/>
      <c r="E19" s="2035"/>
      <c r="F19" s="2036"/>
      <c r="G19" s="1845"/>
      <c r="H19" s="2014"/>
      <c r="I19" s="1811"/>
      <c r="J19" s="1811"/>
      <c r="K19" s="1811"/>
      <c r="L19" s="1877"/>
      <c r="M19" s="1878"/>
      <c r="N19" s="1879"/>
      <c r="O19" s="1879"/>
      <c r="P19" s="1879"/>
      <c r="Q19" s="1879"/>
      <c r="R19" s="1880"/>
      <c r="S19" s="1845" t="str">
        <f t="shared" si="0"/>
        <v/>
      </c>
      <c r="T19" s="1811"/>
      <c r="U19" s="1811"/>
      <c r="V19" s="1811" t="str">
        <f t="shared" si="1"/>
        <v/>
      </c>
      <c r="W19" s="1811"/>
      <c r="X19" s="1811"/>
      <c r="Y19" s="1845"/>
      <c r="Z19" s="1811"/>
      <c r="AA19" s="1852"/>
      <c r="AB19" s="1853"/>
      <c r="AC19" s="1829"/>
      <c r="AD19" s="1811"/>
      <c r="AE19" s="1811"/>
      <c r="AF19" s="1811"/>
      <c r="AG19" s="1811"/>
      <c r="AH19" s="1830"/>
      <c r="AI19" s="351"/>
      <c r="AJ19" s="367"/>
      <c r="AK19" s="1782" t="s">
        <v>283</v>
      </c>
      <c r="AL19" s="1783"/>
      <c r="AM19" s="1783"/>
      <c r="AN19" s="1783"/>
      <c r="AO19" s="1783"/>
      <c r="AP19" s="1783"/>
      <c r="AQ19" s="1783"/>
      <c r="AR19" s="1784"/>
      <c r="AU19" s="563" t="s">
        <v>685</v>
      </c>
      <c r="AV19" s="2035" t="s">
        <v>267</v>
      </c>
      <c r="AW19" s="2035"/>
      <c r="AX19" s="2035"/>
      <c r="AY19" s="2036"/>
      <c r="AZ19" s="2114"/>
      <c r="BA19" s="2125"/>
      <c r="BB19" s="2115"/>
      <c r="BC19" s="2115"/>
      <c r="BD19" s="2115"/>
      <c r="BE19" s="2116"/>
      <c r="BF19" s="1878"/>
      <c r="BG19" s="1879"/>
      <c r="BH19" s="1879"/>
      <c r="BI19" s="1879"/>
      <c r="BJ19" s="1879"/>
      <c r="BK19" s="1880"/>
      <c r="BL19" s="2117"/>
      <c r="BM19" s="2117"/>
      <c r="BN19" s="2118"/>
      <c r="BO19" s="2119"/>
      <c r="BP19" s="2117"/>
      <c r="BQ19" s="2117"/>
      <c r="BR19" s="1845"/>
      <c r="BS19" s="1811"/>
      <c r="BT19" s="1852"/>
      <c r="BU19" s="1853"/>
      <c r="BV19" s="1829"/>
      <c r="BW19" s="1811"/>
      <c r="BX19" s="1811"/>
      <c r="BY19" s="1811"/>
      <c r="BZ19" s="1811"/>
      <c r="CA19" s="1830"/>
      <c r="CB19" s="882"/>
      <c r="CC19" s="367"/>
      <c r="CD19" s="1782" t="s">
        <v>283</v>
      </c>
      <c r="CE19" s="1783"/>
      <c r="CF19" s="1783"/>
      <c r="CG19" s="1783"/>
      <c r="CH19" s="1783"/>
      <c r="CI19" s="1783"/>
      <c r="CJ19" s="1783"/>
      <c r="CK19" s="2126"/>
    </row>
    <row r="20" spans="2:90" ht="22.5" customHeight="1">
      <c r="B20" s="459" t="s">
        <v>685</v>
      </c>
      <c r="C20" s="1883" t="s">
        <v>266</v>
      </c>
      <c r="D20" s="1884"/>
      <c r="E20" s="1884"/>
      <c r="F20" s="2037"/>
      <c r="G20" s="1885"/>
      <c r="H20" s="1855"/>
      <c r="I20" s="1886"/>
      <c r="J20" s="1854"/>
      <c r="K20" s="1855"/>
      <c r="L20" s="1887"/>
      <c r="M20" s="1888"/>
      <c r="N20" s="1889"/>
      <c r="O20" s="1890"/>
      <c r="P20" s="1891"/>
      <c r="Q20" s="1889"/>
      <c r="R20" s="1892"/>
      <c r="S20" s="1845" t="str">
        <f t="shared" si="0"/>
        <v/>
      </c>
      <c r="T20" s="1811"/>
      <c r="U20" s="1811"/>
      <c r="V20" s="1811" t="str">
        <f t="shared" si="1"/>
        <v/>
      </c>
      <c r="W20" s="1811"/>
      <c r="X20" s="1811"/>
      <c r="Y20" s="1885"/>
      <c r="Z20" s="1886"/>
      <c r="AA20" s="1852"/>
      <c r="AB20" s="1853"/>
      <c r="AC20" s="1941"/>
      <c r="AD20" s="1855"/>
      <c r="AE20" s="1886"/>
      <c r="AF20" s="1854"/>
      <c r="AG20" s="1855"/>
      <c r="AH20" s="1856"/>
      <c r="AI20" s="351"/>
      <c r="AJ20" s="367"/>
      <c r="AK20" s="1785"/>
      <c r="AL20" s="1786"/>
      <c r="AM20" s="1786"/>
      <c r="AN20" s="1786"/>
      <c r="AO20" s="1786"/>
      <c r="AP20" s="1786"/>
      <c r="AQ20" s="1786"/>
      <c r="AR20" s="1787"/>
      <c r="AU20" s="911" t="s">
        <v>685</v>
      </c>
      <c r="AV20" s="1883" t="s">
        <v>266</v>
      </c>
      <c r="AW20" s="1884"/>
      <c r="AX20" s="1884"/>
      <c r="AY20" s="2037"/>
      <c r="AZ20" s="2128"/>
      <c r="BA20" s="2129"/>
      <c r="BB20" s="2130"/>
      <c r="BC20" s="2131"/>
      <c r="BD20" s="2129"/>
      <c r="BE20" s="2132"/>
      <c r="BF20" s="1888"/>
      <c r="BG20" s="1889"/>
      <c r="BH20" s="1890"/>
      <c r="BI20" s="1891"/>
      <c r="BJ20" s="1889"/>
      <c r="BK20" s="1892"/>
      <c r="BL20" s="2133"/>
      <c r="BM20" s="2117"/>
      <c r="BN20" s="2118"/>
      <c r="BO20" s="2119"/>
      <c r="BP20" s="2117"/>
      <c r="BQ20" s="2120"/>
      <c r="BR20" s="1885"/>
      <c r="BS20" s="1886"/>
      <c r="BT20" s="1852"/>
      <c r="BU20" s="1853"/>
      <c r="BV20" s="1941"/>
      <c r="BW20" s="1855"/>
      <c r="BX20" s="1886"/>
      <c r="BY20" s="1854"/>
      <c r="BZ20" s="1855"/>
      <c r="CA20" s="1856"/>
      <c r="CB20" s="882"/>
      <c r="CC20" s="367"/>
      <c r="CD20" s="1785"/>
      <c r="CE20" s="1786"/>
      <c r="CF20" s="1786"/>
      <c r="CG20" s="1786"/>
      <c r="CH20" s="1786"/>
      <c r="CI20" s="1786"/>
      <c r="CJ20" s="1786"/>
      <c r="CK20" s="2127"/>
    </row>
    <row r="21" spans="2:90" ht="22.5" customHeight="1">
      <c r="B21" s="371" t="s">
        <v>687</v>
      </c>
      <c r="C21" s="2024" t="s">
        <v>265</v>
      </c>
      <c r="D21" s="2024"/>
      <c r="E21" s="2024"/>
      <c r="F21" s="2025"/>
      <c r="G21" s="1845"/>
      <c r="H21" s="2014"/>
      <c r="I21" s="1811"/>
      <c r="J21" s="1811"/>
      <c r="K21" s="1811"/>
      <c r="L21" s="1877"/>
      <c r="M21" s="1878"/>
      <c r="N21" s="1879"/>
      <c r="O21" s="1879"/>
      <c r="P21" s="1879"/>
      <c r="Q21" s="1879"/>
      <c r="R21" s="1880"/>
      <c r="S21" s="1845" t="str">
        <f t="shared" si="0"/>
        <v/>
      </c>
      <c r="T21" s="1811"/>
      <c r="U21" s="1811"/>
      <c r="V21" s="1811" t="str">
        <f t="shared" si="1"/>
        <v/>
      </c>
      <c r="W21" s="1811"/>
      <c r="X21" s="1811"/>
      <c r="Y21" s="1845"/>
      <c r="Z21" s="1811"/>
      <c r="AA21" s="1811"/>
      <c r="AB21" s="1923"/>
      <c r="AC21" s="1829"/>
      <c r="AD21" s="1811"/>
      <c r="AE21" s="1811"/>
      <c r="AF21" s="1811"/>
      <c r="AG21" s="1811"/>
      <c r="AH21" s="1830"/>
      <c r="AI21" s="351"/>
      <c r="AJ21" s="367"/>
      <c r="AK21" s="1779" t="s">
        <v>562</v>
      </c>
      <c r="AL21" s="1780"/>
      <c r="AM21" s="1780"/>
      <c r="AN21" s="1780"/>
      <c r="AO21" s="1780"/>
      <c r="AP21" s="1780"/>
      <c r="AQ21" s="1780"/>
      <c r="AR21" s="1781"/>
      <c r="AU21" s="913" t="s">
        <v>687</v>
      </c>
      <c r="AV21" s="2024" t="s">
        <v>265</v>
      </c>
      <c r="AW21" s="2024"/>
      <c r="AX21" s="2024"/>
      <c r="AY21" s="2025"/>
      <c r="AZ21" s="2114"/>
      <c r="BA21" s="2125"/>
      <c r="BB21" s="2115"/>
      <c r="BC21" s="2115"/>
      <c r="BD21" s="2115"/>
      <c r="BE21" s="2116"/>
      <c r="BF21" s="1878"/>
      <c r="BG21" s="1879"/>
      <c r="BH21" s="1879"/>
      <c r="BI21" s="1879"/>
      <c r="BJ21" s="1879"/>
      <c r="BK21" s="1880"/>
      <c r="BL21" s="2117"/>
      <c r="BM21" s="2117"/>
      <c r="BN21" s="2118"/>
      <c r="BO21" s="2119"/>
      <c r="BP21" s="2117"/>
      <c r="BQ21" s="2117"/>
      <c r="BR21" s="1845"/>
      <c r="BS21" s="1811"/>
      <c r="BT21" s="1811"/>
      <c r="BU21" s="1923"/>
      <c r="BV21" s="1829"/>
      <c r="BW21" s="1811"/>
      <c r="BX21" s="1811"/>
      <c r="BY21" s="1811"/>
      <c r="BZ21" s="1811"/>
      <c r="CA21" s="1830"/>
      <c r="CB21" s="882"/>
      <c r="CC21" s="367"/>
      <c r="CD21" s="1779" t="s">
        <v>562</v>
      </c>
      <c r="CE21" s="1780"/>
      <c r="CF21" s="1780"/>
      <c r="CG21" s="1780"/>
      <c r="CH21" s="1780"/>
      <c r="CI21" s="1780"/>
      <c r="CJ21" s="1780"/>
      <c r="CK21" s="2134"/>
    </row>
    <row r="22" spans="2:90" ht="22.5" customHeight="1">
      <c r="B22" s="371" t="s">
        <v>687</v>
      </c>
      <c r="C22" s="2024" t="s">
        <v>264</v>
      </c>
      <c r="D22" s="2024"/>
      <c r="E22" s="2024"/>
      <c r="F22" s="2025"/>
      <c r="G22" s="1845"/>
      <c r="H22" s="2014"/>
      <c r="I22" s="1811"/>
      <c r="J22" s="1811"/>
      <c r="K22" s="1811"/>
      <c r="L22" s="1877"/>
      <c r="M22" s="1878"/>
      <c r="N22" s="1879"/>
      <c r="O22" s="1879"/>
      <c r="P22" s="1879"/>
      <c r="Q22" s="1879"/>
      <c r="R22" s="1880"/>
      <c r="S22" s="1845" t="str">
        <f t="shared" si="0"/>
        <v/>
      </c>
      <c r="T22" s="1811"/>
      <c r="U22" s="1811"/>
      <c r="V22" s="1811" t="str">
        <f t="shared" si="1"/>
        <v/>
      </c>
      <c r="W22" s="1811"/>
      <c r="X22" s="1811"/>
      <c r="Y22" s="1845"/>
      <c r="Z22" s="1811"/>
      <c r="AA22" s="1811"/>
      <c r="AB22" s="1923"/>
      <c r="AC22" s="1829"/>
      <c r="AD22" s="1811"/>
      <c r="AE22" s="1811"/>
      <c r="AF22" s="1811"/>
      <c r="AG22" s="1811"/>
      <c r="AH22" s="1830"/>
      <c r="AI22" s="351"/>
      <c r="AJ22" s="355"/>
      <c r="AK22" s="2064" t="s">
        <v>278</v>
      </c>
      <c r="AL22" s="2065"/>
      <c r="AM22" s="2065"/>
      <c r="AN22" s="2065"/>
      <c r="AO22" s="2065"/>
      <c r="AP22" s="2065"/>
      <c r="AQ22" s="2065"/>
      <c r="AR22" s="2066"/>
      <c r="AU22" s="913" t="s">
        <v>687</v>
      </c>
      <c r="AV22" s="2024" t="s">
        <v>264</v>
      </c>
      <c r="AW22" s="2024"/>
      <c r="AX22" s="2024"/>
      <c r="AY22" s="2025"/>
      <c r="AZ22" s="2114"/>
      <c r="BA22" s="2125"/>
      <c r="BB22" s="2115"/>
      <c r="BC22" s="2115"/>
      <c r="BD22" s="2115"/>
      <c r="BE22" s="2116"/>
      <c r="BF22" s="1878"/>
      <c r="BG22" s="1879"/>
      <c r="BH22" s="1879"/>
      <c r="BI22" s="1879"/>
      <c r="BJ22" s="1879"/>
      <c r="BK22" s="1880"/>
      <c r="BL22" s="2117"/>
      <c r="BM22" s="2117"/>
      <c r="BN22" s="2118"/>
      <c r="BO22" s="2119"/>
      <c r="BP22" s="2117"/>
      <c r="BQ22" s="2117"/>
      <c r="BR22" s="1845"/>
      <c r="BS22" s="1811"/>
      <c r="BT22" s="1811"/>
      <c r="BU22" s="1923"/>
      <c r="BV22" s="1829"/>
      <c r="BW22" s="1811"/>
      <c r="BX22" s="1811"/>
      <c r="BY22" s="1811"/>
      <c r="BZ22" s="1811"/>
      <c r="CA22" s="1830"/>
      <c r="CB22" s="882"/>
      <c r="CD22" s="2064" t="s">
        <v>278</v>
      </c>
      <c r="CE22" s="2065"/>
      <c r="CF22" s="2065"/>
      <c r="CG22" s="2065"/>
      <c r="CH22" s="2065"/>
      <c r="CI22" s="2065"/>
      <c r="CJ22" s="2065"/>
      <c r="CK22" s="2135"/>
    </row>
    <row r="23" spans="2:90" ht="22.5" customHeight="1" thickBot="1">
      <c r="B23" s="463" t="s">
        <v>687</v>
      </c>
      <c r="C23" s="2015" t="s">
        <v>263</v>
      </c>
      <c r="D23" s="2015"/>
      <c r="E23" s="2015"/>
      <c r="F23" s="2016"/>
      <c r="G23" s="1885"/>
      <c r="H23" s="1855"/>
      <c r="I23" s="1886"/>
      <c r="J23" s="1854"/>
      <c r="K23" s="1855"/>
      <c r="L23" s="1887"/>
      <c r="M23" s="1888"/>
      <c r="N23" s="1889"/>
      <c r="O23" s="1890"/>
      <c r="P23" s="1891"/>
      <c r="Q23" s="1889"/>
      <c r="R23" s="1892"/>
      <c r="S23" s="1812" t="str">
        <f t="shared" si="0"/>
        <v/>
      </c>
      <c r="T23" s="1813"/>
      <c r="U23" s="1813"/>
      <c r="V23" s="1813" t="str">
        <f t="shared" si="1"/>
        <v/>
      </c>
      <c r="W23" s="1813"/>
      <c r="X23" s="1813"/>
      <c r="Y23" s="1885"/>
      <c r="Z23" s="1886"/>
      <c r="AA23" s="1855"/>
      <c r="AB23" s="1855"/>
      <c r="AC23" s="1829"/>
      <c r="AD23" s="1811"/>
      <c r="AE23" s="1811"/>
      <c r="AF23" s="1811"/>
      <c r="AG23" s="1811"/>
      <c r="AH23" s="1830"/>
      <c r="AI23" s="351"/>
      <c r="AJ23" s="355"/>
      <c r="AK23" s="2064"/>
      <c r="AL23" s="2065"/>
      <c r="AM23" s="2065"/>
      <c r="AN23" s="2065"/>
      <c r="AO23" s="2065"/>
      <c r="AP23" s="2065"/>
      <c r="AQ23" s="2065"/>
      <c r="AR23" s="2066"/>
      <c r="AU23" s="914" t="s">
        <v>687</v>
      </c>
      <c r="AV23" s="2015" t="s">
        <v>263</v>
      </c>
      <c r="AW23" s="2015"/>
      <c r="AX23" s="2015"/>
      <c r="AY23" s="2016"/>
      <c r="AZ23" s="2136">
        <v>5</v>
      </c>
      <c r="BA23" s="2137"/>
      <c r="BB23" s="2138"/>
      <c r="BC23" s="2139">
        <v>4</v>
      </c>
      <c r="BD23" s="2137"/>
      <c r="BE23" s="2140"/>
      <c r="BF23" s="1888"/>
      <c r="BG23" s="1889"/>
      <c r="BH23" s="1890"/>
      <c r="BI23" s="1891"/>
      <c r="BJ23" s="1889"/>
      <c r="BK23" s="1892"/>
      <c r="BL23" s="2108">
        <f t="shared" ref="BL23" si="2">SUM(AZ23,BF23)</f>
        <v>5</v>
      </c>
      <c r="BM23" s="2108"/>
      <c r="BN23" s="2109"/>
      <c r="BO23" s="2110">
        <f t="shared" ref="BO23" si="3">SUM(BC23,BI23)</f>
        <v>4</v>
      </c>
      <c r="BP23" s="2108"/>
      <c r="BQ23" s="2108"/>
      <c r="BR23" s="1885"/>
      <c r="BS23" s="1886"/>
      <c r="BT23" s="1855"/>
      <c r="BU23" s="1855"/>
      <c r="BV23" s="2141">
        <v>1</v>
      </c>
      <c r="BW23" s="2142"/>
      <c r="BX23" s="2142"/>
      <c r="BY23" s="2143"/>
      <c r="BZ23" s="2143"/>
      <c r="CA23" s="2144"/>
      <c r="CB23" s="882"/>
      <c r="CD23" s="2064"/>
      <c r="CE23" s="2065"/>
      <c r="CF23" s="2065"/>
      <c r="CG23" s="2065"/>
      <c r="CH23" s="2065"/>
      <c r="CI23" s="2065"/>
      <c r="CJ23" s="2065"/>
      <c r="CK23" s="2135"/>
    </row>
    <row r="24" spans="2:90" ht="22.5" customHeight="1" thickBot="1">
      <c r="B24" s="1858" t="s">
        <v>262</v>
      </c>
      <c r="C24" s="1859"/>
      <c r="D24" s="1859"/>
      <c r="E24" s="1859"/>
      <c r="F24" s="2034"/>
      <c r="G24" s="1823" t="str">
        <f>IF(SUM(G11:I23)=0,"",SUM(G11:I23))</f>
        <v/>
      </c>
      <c r="H24" s="1824"/>
      <c r="I24" s="1824"/>
      <c r="J24" s="1998" t="str">
        <f>IF(SUM(J11:L23)=0,"",SUM(J11:L23))</f>
        <v/>
      </c>
      <c r="K24" s="1999"/>
      <c r="L24" s="2000"/>
      <c r="M24" s="1823" t="str">
        <f>IF(SUM(M11:O23)=0,"",SUM(M11:O23))</f>
        <v/>
      </c>
      <c r="N24" s="1824"/>
      <c r="O24" s="1824"/>
      <c r="P24" s="1998" t="str">
        <f>IF(SUM(P11:R23)=0,"",SUM(P11:R23))</f>
        <v/>
      </c>
      <c r="Q24" s="1999"/>
      <c r="R24" s="2000"/>
      <c r="S24" s="2041" t="str">
        <f>IF(SUM(S11:U23)=0,"",SUM(S11:U23))</f>
        <v/>
      </c>
      <c r="T24" s="2042"/>
      <c r="U24" s="2042"/>
      <c r="V24" s="2042" t="str">
        <f>IF(SUM(V11:X23)=0,"",SUM(V11:X23))</f>
        <v/>
      </c>
      <c r="W24" s="2042"/>
      <c r="X24" s="2043"/>
      <c r="Y24" s="1824"/>
      <c r="Z24" s="1824"/>
      <c r="AA24" s="1824"/>
      <c r="AB24" s="1824"/>
      <c r="AC24" s="2020" t="str">
        <f>IF(SUM(AC11:AE23)=0,"",SUM(AC11:AE23))</f>
        <v/>
      </c>
      <c r="AD24" s="1806"/>
      <c r="AE24" s="1806"/>
      <c r="AF24" s="1806" t="str">
        <f>IF(SUM(AF11:AH23)=0,"",SUM(AF11:AH23))</f>
        <v/>
      </c>
      <c r="AG24" s="1806"/>
      <c r="AH24" s="2021"/>
      <c r="AI24" s="351"/>
      <c r="AJ24" s="355"/>
      <c r="AK24" s="2048" t="s">
        <v>276</v>
      </c>
      <c r="AL24" s="2049"/>
      <c r="AM24" s="2049"/>
      <c r="AN24" s="2049"/>
      <c r="AO24" s="2049"/>
      <c r="AP24" s="2049"/>
      <c r="AQ24" s="2049"/>
      <c r="AR24" s="2050"/>
      <c r="AU24" s="2072" t="s">
        <v>262</v>
      </c>
      <c r="AV24" s="1859"/>
      <c r="AW24" s="1859"/>
      <c r="AX24" s="1859"/>
      <c r="AY24" s="2034"/>
      <c r="AZ24" s="2145">
        <f>SUM(AZ11:BB23)</f>
        <v>35</v>
      </c>
      <c r="BA24" s="2146"/>
      <c r="BB24" s="2147"/>
      <c r="BC24" s="2148">
        <f>SUM(BC11:BE23)</f>
        <v>34</v>
      </c>
      <c r="BD24" s="2146"/>
      <c r="BE24" s="2149"/>
      <c r="BF24" s="2150"/>
      <c r="BG24" s="2151"/>
      <c r="BH24" s="2152"/>
      <c r="BI24" s="2153"/>
      <c r="BJ24" s="2151"/>
      <c r="BK24" s="2154"/>
      <c r="BL24" s="2145">
        <f>SUM(BL11:BN23)</f>
        <v>35</v>
      </c>
      <c r="BM24" s="2146"/>
      <c r="BN24" s="2147"/>
      <c r="BO24" s="2148">
        <f>SUM(BO11:BQ23)</f>
        <v>34</v>
      </c>
      <c r="BP24" s="2146"/>
      <c r="BQ24" s="2149"/>
      <c r="BR24" s="1824"/>
      <c r="BS24" s="1824"/>
      <c r="BT24" s="1824"/>
      <c r="BU24" s="2155"/>
      <c r="BV24" s="2157">
        <f>SUM(BV11:BX23)</f>
        <v>1</v>
      </c>
      <c r="BW24" s="2158"/>
      <c r="BX24" s="2159"/>
      <c r="BY24" s="2160"/>
      <c r="BZ24" s="2158"/>
      <c r="CA24" s="2161"/>
      <c r="CB24" s="882"/>
      <c r="CD24" s="2048" t="s">
        <v>276</v>
      </c>
      <c r="CE24" s="2049"/>
      <c r="CF24" s="2049"/>
      <c r="CG24" s="2049"/>
      <c r="CH24" s="2049"/>
      <c r="CI24" s="2049"/>
      <c r="CJ24" s="2049"/>
      <c r="CK24" s="2162"/>
    </row>
    <row r="25" spans="2:90" ht="22.5" customHeight="1" thickBot="1">
      <c r="B25" s="2011"/>
      <c r="C25" s="2012"/>
      <c r="D25" s="2012"/>
      <c r="E25" s="2012"/>
      <c r="F25" s="2012"/>
      <c r="G25" s="2012"/>
      <c r="H25" s="2012"/>
      <c r="I25" s="2012"/>
      <c r="J25" s="2012"/>
      <c r="K25" s="2012"/>
      <c r="L25" s="2012"/>
      <c r="M25" s="2012"/>
      <c r="N25" s="2012"/>
      <c r="O25" s="2012"/>
      <c r="P25" s="2013" t="s">
        <v>261</v>
      </c>
      <c r="Q25" s="1999"/>
      <c r="R25" s="2000"/>
      <c r="S25" s="1936" t="str">
        <f>IF(SUM(S24,V24)=0,"",SUM(S24,V24))</f>
        <v/>
      </c>
      <c r="T25" s="1937"/>
      <c r="U25" s="1937"/>
      <c r="V25" s="1937"/>
      <c r="W25" s="1937"/>
      <c r="X25" s="1967"/>
      <c r="Y25" s="1839"/>
      <c r="Z25" s="1839"/>
      <c r="AA25" s="1839"/>
      <c r="AB25" s="1839"/>
      <c r="AC25" s="2017" t="str">
        <f>IF(SUM(AC24,AF24)=0,"",SUM(AC24,AF24))</f>
        <v/>
      </c>
      <c r="AD25" s="2018"/>
      <c r="AE25" s="2018"/>
      <c r="AF25" s="2018"/>
      <c r="AG25" s="2018"/>
      <c r="AH25" s="2019"/>
      <c r="AI25" s="351"/>
      <c r="AJ25" s="355"/>
      <c r="AK25" s="2044" t="s">
        <v>605</v>
      </c>
      <c r="AL25" s="2045"/>
      <c r="AM25" s="2045"/>
      <c r="AN25" s="2046"/>
      <c r="AO25" s="2045" t="s">
        <v>607</v>
      </c>
      <c r="AP25" s="2045"/>
      <c r="AQ25" s="2045"/>
      <c r="AR25" s="2047"/>
      <c r="AS25" s="195"/>
      <c r="AT25" s="196"/>
      <c r="AU25" s="2163"/>
      <c r="AV25" s="2012"/>
      <c r="AW25" s="2012"/>
      <c r="AX25" s="2012"/>
      <c r="AY25" s="2012"/>
      <c r="AZ25" s="2012"/>
      <c r="BA25" s="2012"/>
      <c r="BB25" s="2012"/>
      <c r="BC25" s="2012"/>
      <c r="BD25" s="2012"/>
      <c r="BE25" s="2012"/>
      <c r="BF25" s="2012"/>
      <c r="BG25" s="2012"/>
      <c r="BH25" s="2012"/>
      <c r="BI25" s="2013" t="s">
        <v>261</v>
      </c>
      <c r="BJ25" s="1999"/>
      <c r="BK25" s="2000"/>
      <c r="BL25" s="2164">
        <f>SUM(BL24,BO24)</f>
        <v>69</v>
      </c>
      <c r="BM25" s="2084"/>
      <c r="BN25" s="2084"/>
      <c r="BO25" s="2084"/>
      <c r="BP25" s="2084"/>
      <c r="BQ25" s="2085"/>
      <c r="BR25" s="1839"/>
      <c r="BS25" s="1839"/>
      <c r="BT25" s="1839"/>
      <c r="BU25" s="2156"/>
      <c r="BV25" s="2165">
        <f>SUM(BV24,BY24)</f>
        <v>1</v>
      </c>
      <c r="BW25" s="2166"/>
      <c r="BX25" s="2166"/>
      <c r="BY25" s="2166"/>
      <c r="BZ25" s="2166"/>
      <c r="CA25" s="2167"/>
      <c r="CB25" s="882"/>
      <c r="CD25" s="2044" t="s">
        <v>605</v>
      </c>
      <c r="CE25" s="2045"/>
      <c r="CF25" s="2045"/>
      <c r="CG25" s="2046"/>
      <c r="CH25" s="2045" t="s">
        <v>607</v>
      </c>
      <c r="CI25" s="2045"/>
      <c r="CJ25" s="2045"/>
      <c r="CK25" s="2168"/>
      <c r="CL25" s="195"/>
    </row>
    <row r="26" spans="2:90" ht="22.5" customHeight="1">
      <c r="B26" s="368"/>
      <c r="C26" s="368"/>
      <c r="D26" s="368"/>
      <c r="E26" s="368"/>
      <c r="F26" s="368"/>
      <c r="G26" s="368"/>
      <c r="H26" s="368"/>
      <c r="I26" s="368"/>
      <c r="J26" s="368"/>
      <c r="K26" s="368"/>
      <c r="L26" s="368"/>
      <c r="M26" s="368"/>
      <c r="N26" s="368"/>
      <c r="O26" s="368"/>
      <c r="P26" s="351"/>
      <c r="Q26" s="351"/>
      <c r="R26" s="457"/>
      <c r="S26" s="351"/>
      <c r="T26" s="351"/>
      <c r="U26" s="351"/>
      <c r="V26" s="351"/>
      <c r="W26" s="351"/>
      <c r="X26" s="351"/>
      <c r="Y26" s="351"/>
      <c r="Z26" s="351"/>
      <c r="AA26" s="351"/>
      <c r="AB26" s="351"/>
      <c r="AC26" s="351"/>
      <c r="AD26" s="351"/>
      <c r="AE26" s="351"/>
      <c r="AF26" s="351"/>
      <c r="AG26" s="351"/>
      <c r="AH26" s="351"/>
      <c r="AI26" s="351"/>
      <c r="AJ26" s="355"/>
      <c r="AK26" s="2044" t="s">
        <v>609</v>
      </c>
      <c r="AL26" s="2045"/>
      <c r="AM26" s="2045"/>
      <c r="AN26" s="2046"/>
      <c r="AO26" s="2045" t="s">
        <v>611</v>
      </c>
      <c r="AP26" s="2045"/>
      <c r="AQ26" s="2045"/>
      <c r="AR26" s="2047"/>
      <c r="AS26" s="195"/>
      <c r="AT26" s="196"/>
      <c r="AU26" s="564"/>
      <c r="AV26" s="368"/>
      <c r="AW26" s="368"/>
      <c r="AX26" s="368"/>
      <c r="AY26" s="368"/>
      <c r="AZ26" s="368"/>
      <c r="BA26" s="368"/>
      <c r="BB26" s="368"/>
      <c r="BC26" s="368"/>
      <c r="BD26" s="368"/>
      <c r="BE26" s="368"/>
      <c r="BF26" s="368"/>
      <c r="BG26" s="368"/>
      <c r="BH26" s="368"/>
      <c r="BI26" s="882"/>
      <c r="BJ26" s="882"/>
      <c r="BK26" s="882"/>
      <c r="BL26" s="882"/>
      <c r="BM26" s="882"/>
      <c r="BN26" s="882"/>
      <c r="BO26" s="882"/>
      <c r="BP26" s="882"/>
      <c r="BQ26" s="882"/>
      <c r="BR26" s="882"/>
      <c r="BS26" s="882"/>
      <c r="BT26" s="882"/>
      <c r="BU26" s="882"/>
      <c r="BV26" s="882"/>
      <c r="BW26" s="882"/>
      <c r="BX26" s="882"/>
      <c r="BY26" s="882"/>
      <c r="BZ26" s="882"/>
      <c r="CA26" s="882"/>
      <c r="CB26" s="882"/>
      <c r="CD26" s="2044" t="s">
        <v>609</v>
      </c>
      <c r="CE26" s="2045"/>
      <c r="CF26" s="2045"/>
      <c r="CG26" s="2046"/>
      <c r="CH26" s="2045" t="s">
        <v>611</v>
      </c>
      <c r="CI26" s="2045"/>
      <c r="CJ26" s="2045"/>
      <c r="CK26" s="2168"/>
      <c r="CL26" s="195"/>
    </row>
    <row r="27" spans="2:90" ht="11.25" customHeight="1" thickBot="1">
      <c r="B27" s="368"/>
      <c r="C27" s="368"/>
      <c r="D27" s="368"/>
      <c r="E27" s="368"/>
      <c r="F27" s="368"/>
      <c r="G27" s="368"/>
      <c r="H27" s="368"/>
      <c r="I27" s="368"/>
      <c r="J27" s="368"/>
      <c r="K27" s="368"/>
      <c r="L27" s="368"/>
      <c r="M27" s="368"/>
      <c r="N27" s="368"/>
      <c r="O27" s="368"/>
      <c r="AD27" s="351"/>
      <c r="AE27" s="351"/>
      <c r="AF27" s="351"/>
      <c r="AG27" s="351"/>
      <c r="AH27" s="351"/>
      <c r="AI27" s="351"/>
      <c r="AJ27" s="355"/>
      <c r="AK27" s="2044" t="s">
        <v>606</v>
      </c>
      <c r="AL27" s="2045"/>
      <c r="AM27" s="2045"/>
      <c r="AN27" s="2045"/>
      <c r="AO27" s="2045" t="s">
        <v>608</v>
      </c>
      <c r="AP27" s="2045"/>
      <c r="AQ27" s="2045"/>
      <c r="AR27" s="2047"/>
      <c r="AS27" s="195"/>
      <c r="AT27" s="196"/>
      <c r="AU27" s="564"/>
      <c r="AV27" s="368"/>
      <c r="AW27" s="368"/>
      <c r="AX27" s="368"/>
      <c r="AY27" s="368"/>
      <c r="AZ27" s="368"/>
      <c r="BA27" s="368"/>
      <c r="BB27" s="368"/>
      <c r="BC27" s="368"/>
      <c r="BD27" s="368"/>
      <c r="BE27" s="368"/>
      <c r="BF27" s="368"/>
      <c r="BG27" s="368"/>
      <c r="BH27" s="368"/>
      <c r="BI27" s="355"/>
      <c r="BJ27" s="355"/>
      <c r="BK27" s="355"/>
      <c r="BL27" s="355"/>
      <c r="BM27" s="355"/>
      <c r="BN27" s="355"/>
      <c r="BO27" s="355"/>
      <c r="BP27" s="355"/>
      <c r="BQ27" s="355"/>
      <c r="BR27" s="355"/>
      <c r="BS27" s="355"/>
      <c r="BT27" s="355"/>
      <c r="BU27" s="355"/>
      <c r="BV27" s="355"/>
      <c r="BW27" s="882"/>
      <c r="BX27" s="882"/>
      <c r="BY27" s="882"/>
      <c r="BZ27" s="882"/>
      <c r="CA27" s="882"/>
      <c r="CB27" s="882"/>
      <c r="CD27" s="2044" t="s">
        <v>606</v>
      </c>
      <c r="CE27" s="2045"/>
      <c r="CF27" s="2045"/>
      <c r="CG27" s="2045"/>
      <c r="CH27" s="2045" t="s">
        <v>608</v>
      </c>
      <c r="CI27" s="2045"/>
      <c r="CJ27" s="2045"/>
      <c r="CK27" s="2168"/>
      <c r="CL27" s="195"/>
    </row>
    <row r="28" spans="2:90" ht="11.25" customHeight="1" thickBot="1">
      <c r="B28" s="1893" t="s">
        <v>259</v>
      </c>
      <c r="C28" s="1894"/>
      <c r="D28" s="1894"/>
      <c r="E28" s="1894"/>
      <c r="F28" s="1895"/>
      <c r="G28" s="1899" t="s">
        <v>260</v>
      </c>
      <c r="H28" s="1900"/>
      <c r="I28" s="1900"/>
      <c r="J28" s="1900"/>
      <c r="K28" s="1900"/>
      <c r="L28" s="1900"/>
      <c r="M28" s="1900"/>
      <c r="N28" s="1900"/>
      <c r="O28" s="1900"/>
      <c r="P28" s="1900"/>
      <c r="Q28" s="1900"/>
      <c r="R28" s="1901"/>
      <c r="S28" s="351"/>
      <c r="T28" s="351"/>
      <c r="U28" s="351"/>
      <c r="V28" s="351"/>
      <c r="W28" s="351"/>
      <c r="X28" s="351"/>
      <c r="Y28" s="1902" t="s">
        <v>259</v>
      </c>
      <c r="Z28" s="1903"/>
      <c r="AA28" s="1903"/>
      <c r="AB28" s="1904"/>
      <c r="AC28" s="1911" t="s">
        <v>258</v>
      </c>
      <c r="AD28" s="1912"/>
      <c r="AE28" s="1912"/>
      <c r="AF28" s="1912"/>
      <c r="AG28" s="1913"/>
      <c r="AH28" s="1914"/>
      <c r="AI28" s="351"/>
      <c r="AJ28" s="355"/>
      <c r="AK28" s="2044"/>
      <c r="AL28" s="2045"/>
      <c r="AM28" s="2045"/>
      <c r="AN28" s="2045"/>
      <c r="AO28" s="2045"/>
      <c r="AP28" s="2045"/>
      <c r="AQ28" s="2045"/>
      <c r="AR28" s="2047"/>
      <c r="AS28" s="195"/>
      <c r="AU28" s="2169" t="s">
        <v>259</v>
      </c>
      <c r="AV28" s="1894"/>
      <c r="AW28" s="1894"/>
      <c r="AX28" s="1894"/>
      <c r="AY28" s="1895"/>
      <c r="AZ28" s="1899" t="s">
        <v>260</v>
      </c>
      <c r="BA28" s="1900"/>
      <c r="BB28" s="1900"/>
      <c r="BC28" s="1900"/>
      <c r="BD28" s="1900"/>
      <c r="BE28" s="1900"/>
      <c r="BF28" s="1900"/>
      <c r="BG28" s="1900"/>
      <c r="BH28" s="1900"/>
      <c r="BI28" s="1900"/>
      <c r="BJ28" s="1900"/>
      <c r="BK28" s="1901"/>
      <c r="BL28" s="882"/>
      <c r="BM28" s="882"/>
      <c r="BN28" s="882"/>
      <c r="BO28" s="882"/>
      <c r="BP28" s="882"/>
      <c r="BQ28" s="882"/>
      <c r="BR28" s="1902" t="s">
        <v>259</v>
      </c>
      <c r="BS28" s="1903"/>
      <c r="BT28" s="1903"/>
      <c r="BU28" s="1904"/>
      <c r="BV28" s="1911" t="s">
        <v>258</v>
      </c>
      <c r="BW28" s="1912"/>
      <c r="BX28" s="1912"/>
      <c r="BY28" s="1912"/>
      <c r="BZ28" s="1913"/>
      <c r="CA28" s="1914"/>
      <c r="CB28" s="882"/>
      <c r="CD28" s="2044"/>
      <c r="CE28" s="2045"/>
      <c r="CF28" s="2045"/>
      <c r="CG28" s="2045"/>
      <c r="CH28" s="2045"/>
      <c r="CI28" s="2045"/>
      <c r="CJ28" s="2045"/>
      <c r="CK28" s="2168"/>
      <c r="CL28" s="195"/>
    </row>
    <row r="29" spans="2:90" ht="11.25" customHeight="1">
      <c r="B29" s="1896"/>
      <c r="C29" s="1897"/>
      <c r="D29" s="1897"/>
      <c r="E29" s="1897"/>
      <c r="F29" s="1898"/>
      <c r="G29" s="1915" t="s">
        <v>240</v>
      </c>
      <c r="H29" s="1916"/>
      <c r="I29" s="1916"/>
      <c r="J29" s="1916"/>
      <c r="K29" s="1916"/>
      <c r="L29" s="1917"/>
      <c r="M29" s="1918" t="s">
        <v>247</v>
      </c>
      <c r="N29" s="1919"/>
      <c r="O29" s="1919"/>
      <c r="P29" s="1919"/>
      <c r="Q29" s="1919"/>
      <c r="R29" s="1920"/>
      <c r="S29" s="351"/>
      <c r="T29" s="351"/>
      <c r="U29" s="351"/>
      <c r="V29" s="351"/>
      <c r="W29" s="351"/>
      <c r="X29" s="351"/>
      <c r="Y29" s="1905"/>
      <c r="Z29" s="1906"/>
      <c r="AA29" s="1906"/>
      <c r="AB29" s="1907"/>
      <c r="AC29" s="1857" t="s">
        <v>257</v>
      </c>
      <c r="AD29" s="1921"/>
      <c r="AE29" s="1843"/>
      <c r="AF29" s="1843"/>
      <c r="AG29" s="1922"/>
      <c r="AH29" s="1844"/>
      <c r="AI29" s="351"/>
      <c r="AJ29" s="355"/>
      <c r="AK29" s="2044" t="s">
        <v>610</v>
      </c>
      <c r="AL29" s="2045"/>
      <c r="AM29" s="2045"/>
      <c r="AN29" s="2045"/>
      <c r="AO29" s="2045" t="s">
        <v>612</v>
      </c>
      <c r="AP29" s="2045"/>
      <c r="AQ29" s="2045"/>
      <c r="AR29" s="2047"/>
      <c r="AS29" s="195"/>
      <c r="AU29" s="2170"/>
      <c r="AV29" s="1897"/>
      <c r="AW29" s="1897"/>
      <c r="AX29" s="1897"/>
      <c r="AY29" s="1898"/>
      <c r="AZ29" s="1915" t="s">
        <v>240</v>
      </c>
      <c r="BA29" s="1916"/>
      <c r="BB29" s="1916"/>
      <c r="BC29" s="1916"/>
      <c r="BD29" s="1916"/>
      <c r="BE29" s="1917"/>
      <c r="BF29" s="1918" t="s">
        <v>247</v>
      </c>
      <c r="BG29" s="1919"/>
      <c r="BH29" s="1919"/>
      <c r="BI29" s="1919"/>
      <c r="BJ29" s="1919"/>
      <c r="BK29" s="1920"/>
      <c r="BL29" s="882"/>
      <c r="BM29" s="882"/>
      <c r="BN29" s="882"/>
      <c r="BO29" s="882"/>
      <c r="BP29" s="882"/>
      <c r="BQ29" s="882"/>
      <c r="BR29" s="1905"/>
      <c r="BS29" s="1906"/>
      <c r="BT29" s="1906"/>
      <c r="BU29" s="1907"/>
      <c r="BV29" s="1857" t="s">
        <v>257</v>
      </c>
      <c r="BW29" s="1921"/>
      <c r="BX29" s="1843"/>
      <c r="BY29" s="1843"/>
      <c r="BZ29" s="1922"/>
      <c r="CA29" s="1844"/>
      <c r="CB29" s="882"/>
      <c r="CD29" s="2044" t="s">
        <v>610</v>
      </c>
      <c r="CE29" s="2045"/>
      <c r="CF29" s="2045"/>
      <c r="CG29" s="2045"/>
      <c r="CH29" s="2045" t="s">
        <v>612</v>
      </c>
      <c r="CI29" s="2045"/>
      <c r="CJ29" s="2045"/>
      <c r="CK29" s="2168"/>
      <c r="CL29" s="195"/>
    </row>
    <row r="30" spans="2:90" ht="11.25" customHeight="1">
      <c r="B30" s="1896"/>
      <c r="C30" s="1897"/>
      <c r="D30" s="1897"/>
      <c r="E30" s="1897"/>
      <c r="F30" s="1898"/>
      <c r="G30" s="2014" t="s">
        <v>237</v>
      </c>
      <c r="H30" s="1811"/>
      <c r="I30" s="1811"/>
      <c r="J30" s="1811" t="s">
        <v>236</v>
      </c>
      <c r="K30" s="1811"/>
      <c r="L30" s="1877"/>
      <c r="M30" s="1878" t="s">
        <v>237</v>
      </c>
      <c r="N30" s="1879"/>
      <c r="O30" s="1879"/>
      <c r="P30" s="1879" t="s">
        <v>236</v>
      </c>
      <c r="Q30" s="1879"/>
      <c r="R30" s="1880"/>
      <c r="S30" s="351"/>
      <c r="T30" s="351"/>
      <c r="U30" s="351"/>
      <c r="V30" s="351"/>
      <c r="W30" s="351"/>
      <c r="X30" s="351"/>
      <c r="Y30" s="1908"/>
      <c r="Z30" s="1909"/>
      <c r="AA30" s="1909"/>
      <c r="AB30" s="1910"/>
      <c r="AC30" s="1829" t="s">
        <v>237</v>
      </c>
      <c r="AD30" s="1811"/>
      <c r="AE30" s="1811"/>
      <c r="AF30" s="1811" t="s">
        <v>236</v>
      </c>
      <c r="AG30" s="1923"/>
      <c r="AH30" s="1830"/>
      <c r="AI30" s="351"/>
      <c r="AJ30" s="355"/>
      <c r="AK30" s="2044"/>
      <c r="AL30" s="2045"/>
      <c r="AM30" s="2045"/>
      <c r="AN30" s="2045"/>
      <c r="AO30" s="2045"/>
      <c r="AP30" s="2045"/>
      <c r="AQ30" s="2045"/>
      <c r="AR30" s="2047"/>
      <c r="AS30" s="195"/>
      <c r="AU30" s="2170"/>
      <c r="AV30" s="1897"/>
      <c r="AW30" s="1897"/>
      <c r="AX30" s="1897"/>
      <c r="AY30" s="1898"/>
      <c r="AZ30" s="2014" t="s">
        <v>237</v>
      </c>
      <c r="BA30" s="1811"/>
      <c r="BB30" s="1811"/>
      <c r="BC30" s="1811" t="s">
        <v>236</v>
      </c>
      <c r="BD30" s="1811"/>
      <c r="BE30" s="1877"/>
      <c r="BF30" s="1878" t="s">
        <v>237</v>
      </c>
      <c r="BG30" s="1879"/>
      <c r="BH30" s="1879"/>
      <c r="BI30" s="1879" t="s">
        <v>236</v>
      </c>
      <c r="BJ30" s="1879"/>
      <c r="BK30" s="1880"/>
      <c r="BL30" s="882"/>
      <c r="BM30" s="882"/>
      <c r="BN30" s="882"/>
      <c r="BO30" s="882"/>
      <c r="BP30" s="882"/>
      <c r="BQ30" s="882"/>
      <c r="BR30" s="1908"/>
      <c r="BS30" s="1909"/>
      <c r="BT30" s="1909"/>
      <c r="BU30" s="1910"/>
      <c r="BV30" s="1829" t="s">
        <v>237</v>
      </c>
      <c r="BW30" s="1811"/>
      <c r="BX30" s="1811"/>
      <c r="BY30" s="1811" t="s">
        <v>236</v>
      </c>
      <c r="BZ30" s="1923"/>
      <c r="CA30" s="1830"/>
      <c r="CB30" s="882"/>
      <c r="CD30" s="2044"/>
      <c r="CE30" s="2045"/>
      <c r="CF30" s="2045"/>
      <c r="CG30" s="2045"/>
      <c r="CH30" s="2045"/>
      <c r="CI30" s="2045"/>
      <c r="CJ30" s="2045"/>
      <c r="CK30" s="2168"/>
      <c r="CL30" s="195"/>
    </row>
    <row r="31" spans="2:90" ht="22.5" customHeight="1">
      <c r="B31" s="1888" t="s">
        <v>256</v>
      </c>
      <c r="C31" s="1889"/>
      <c r="D31" s="1889"/>
      <c r="E31" s="1889"/>
      <c r="F31" s="1892"/>
      <c r="G31" s="1885"/>
      <c r="H31" s="1855"/>
      <c r="I31" s="1886"/>
      <c r="J31" s="1854"/>
      <c r="K31" s="1855"/>
      <c r="L31" s="1887"/>
      <c r="M31" s="1888"/>
      <c r="N31" s="1889"/>
      <c r="O31" s="1890"/>
      <c r="P31" s="1891"/>
      <c r="Q31" s="1889"/>
      <c r="R31" s="1892"/>
      <c r="S31" s="351"/>
      <c r="T31" s="351"/>
      <c r="U31" s="351"/>
      <c r="V31" s="351"/>
      <c r="W31" s="351"/>
      <c r="X31" s="351"/>
      <c r="Y31" s="1939" t="s">
        <v>256</v>
      </c>
      <c r="Z31" s="1889"/>
      <c r="AA31" s="1889"/>
      <c r="AB31" s="1940"/>
      <c r="AC31" s="1941"/>
      <c r="AD31" s="1855"/>
      <c r="AE31" s="1886"/>
      <c r="AF31" s="1854"/>
      <c r="AG31" s="1855"/>
      <c r="AH31" s="1856"/>
      <c r="AI31" s="351"/>
      <c r="AJ31" s="355"/>
      <c r="AK31" s="2051"/>
      <c r="AL31" s="2052"/>
      <c r="AM31" s="2052"/>
      <c r="AN31" s="2052"/>
      <c r="AO31" s="2052"/>
      <c r="AP31" s="2052"/>
      <c r="AQ31" s="2052"/>
      <c r="AR31" s="2053"/>
      <c r="AU31" s="2171" t="s">
        <v>256</v>
      </c>
      <c r="AV31" s="1889"/>
      <c r="AW31" s="1889"/>
      <c r="AX31" s="1889"/>
      <c r="AY31" s="1892"/>
      <c r="AZ31" s="2172">
        <v>34</v>
      </c>
      <c r="BA31" s="2108"/>
      <c r="BB31" s="2109"/>
      <c r="BC31" s="2110">
        <v>34</v>
      </c>
      <c r="BD31" s="2108"/>
      <c r="BE31" s="2111"/>
      <c r="BF31" s="1888"/>
      <c r="BG31" s="1889"/>
      <c r="BH31" s="1890"/>
      <c r="BI31" s="1891"/>
      <c r="BJ31" s="1889"/>
      <c r="BK31" s="1892"/>
      <c r="BL31" s="882"/>
      <c r="BM31" s="882"/>
      <c r="BN31" s="882"/>
      <c r="BO31" s="882"/>
      <c r="BP31" s="882"/>
      <c r="BQ31" s="882"/>
      <c r="BR31" s="1939" t="s">
        <v>256</v>
      </c>
      <c r="BS31" s="1889"/>
      <c r="BT31" s="1889"/>
      <c r="BU31" s="1940"/>
      <c r="BV31" s="2173">
        <v>1</v>
      </c>
      <c r="BW31" s="2108"/>
      <c r="BX31" s="2109"/>
      <c r="BY31" s="1854"/>
      <c r="BZ31" s="1855"/>
      <c r="CA31" s="1856"/>
      <c r="CB31" s="882"/>
      <c r="CD31" s="2051"/>
      <c r="CE31" s="2052"/>
      <c r="CF31" s="2052"/>
      <c r="CG31" s="2052"/>
      <c r="CH31" s="2052"/>
      <c r="CI31" s="2052"/>
      <c r="CJ31" s="2052"/>
      <c r="CK31" s="2174"/>
    </row>
    <row r="32" spans="2:90" ht="22.5" customHeight="1">
      <c r="B32" s="1888" t="s">
        <v>255</v>
      </c>
      <c r="C32" s="1889"/>
      <c r="D32" s="1889"/>
      <c r="E32" s="1889"/>
      <c r="F32" s="1892"/>
      <c r="G32" s="1885"/>
      <c r="H32" s="1855"/>
      <c r="I32" s="1886"/>
      <c r="J32" s="1854"/>
      <c r="K32" s="1855"/>
      <c r="L32" s="1887"/>
      <c r="M32" s="1888"/>
      <c r="N32" s="1889"/>
      <c r="O32" s="1890"/>
      <c r="P32" s="1891"/>
      <c r="Q32" s="1889"/>
      <c r="R32" s="1892"/>
      <c r="S32" s="351"/>
      <c r="T32" s="351"/>
      <c r="U32" s="351"/>
      <c r="V32" s="351"/>
      <c r="W32" s="351"/>
      <c r="X32" s="351"/>
      <c r="Y32" s="1939" t="s">
        <v>255</v>
      </c>
      <c r="Z32" s="1889"/>
      <c r="AA32" s="1889"/>
      <c r="AB32" s="1940"/>
      <c r="AC32" s="1941"/>
      <c r="AD32" s="1855"/>
      <c r="AE32" s="1886"/>
      <c r="AF32" s="1854"/>
      <c r="AG32" s="1855"/>
      <c r="AH32" s="1856"/>
      <c r="AI32" s="351"/>
      <c r="AJ32" s="355"/>
      <c r="AK32" s="2051"/>
      <c r="AL32" s="2052"/>
      <c r="AM32" s="2052"/>
      <c r="AN32" s="2052"/>
      <c r="AO32" s="2052"/>
      <c r="AP32" s="2052"/>
      <c r="AQ32" s="2052"/>
      <c r="AR32" s="2053"/>
      <c r="AU32" s="2171" t="s">
        <v>255</v>
      </c>
      <c r="AV32" s="1889"/>
      <c r="AW32" s="1889"/>
      <c r="AX32" s="1889"/>
      <c r="AY32" s="1892"/>
      <c r="AZ32" s="2172">
        <v>35</v>
      </c>
      <c r="BA32" s="2108"/>
      <c r="BB32" s="2109"/>
      <c r="BC32" s="2110">
        <v>34</v>
      </c>
      <c r="BD32" s="2108"/>
      <c r="BE32" s="2111"/>
      <c r="BF32" s="1888"/>
      <c r="BG32" s="1889"/>
      <c r="BH32" s="1890"/>
      <c r="BI32" s="1891"/>
      <c r="BJ32" s="1889"/>
      <c r="BK32" s="1892"/>
      <c r="BL32" s="882"/>
      <c r="BM32" s="882"/>
      <c r="BN32" s="882"/>
      <c r="BO32" s="882"/>
      <c r="BP32" s="882"/>
      <c r="BQ32" s="882"/>
      <c r="BR32" s="1939" t="s">
        <v>255</v>
      </c>
      <c r="BS32" s="1889"/>
      <c r="BT32" s="1889"/>
      <c r="BU32" s="1940"/>
      <c r="BV32" s="2173">
        <v>1</v>
      </c>
      <c r="BW32" s="2108"/>
      <c r="BX32" s="2109"/>
      <c r="BY32" s="1854"/>
      <c r="BZ32" s="1855"/>
      <c r="CA32" s="1856"/>
      <c r="CB32" s="882"/>
      <c r="CD32" s="2051"/>
      <c r="CE32" s="2052"/>
      <c r="CF32" s="2052"/>
      <c r="CG32" s="2052"/>
      <c r="CH32" s="2052"/>
      <c r="CI32" s="2052"/>
      <c r="CJ32" s="2052"/>
      <c r="CK32" s="2174"/>
    </row>
    <row r="33" spans="1:89" ht="22.5" customHeight="1">
      <c r="B33" s="1888" t="s">
        <v>253</v>
      </c>
      <c r="C33" s="1889"/>
      <c r="D33" s="1889"/>
      <c r="E33" s="1889"/>
      <c r="F33" s="1892"/>
      <c r="G33" s="1885"/>
      <c r="H33" s="1855"/>
      <c r="I33" s="1886"/>
      <c r="J33" s="1854"/>
      <c r="K33" s="1855"/>
      <c r="L33" s="1887"/>
      <c r="M33" s="1888"/>
      <c r="N33" s="1889"/>
      <c r="O33" s="1890"/>
      <c r="P33" s="1891"/>
      <c r="Q33" s="1889"/>
      <c r="R33" s="1892"/>
      <c r="S33" s="351"/>
      <c r="T33" s="351"/>
      <c r="U33" s="351"/>
      <c r="V33" s="351"/>
      <c r="W33" s="351"/>
      <c r="X33" s="351"/>
      <c r="Y33" s="1939" t="s">
        <v>253</v>
      </c>
      <c r="Z33" s="1889"/>
      <c r="AA33" s="1889"/>
      <c r="AB33" s="1940"/>
      <c r="AC33" s="1941"/>
      <c r="AD33" s="1855"/>
      <c r="AE33" s="1886"/>
      <c r="AF33" s="1854"/>
      <c r="AG33" s="1855"/>
      <c r="AH33" s="1856"/>
      <c r="AI33" s="351"/>
      <c r="AJ33" s="355"/>
      <c r="AK33" s="2051"/>
      <c r="AL33" s="2052"/>
      <c r="AM33" s="2052"/>
      <c r="AN33" s="2052"/>
      <c r="AO33" s="2052"/>
      <c r="AP33" s="2052"/>
      <c r="AQ33" s="2052"/>
      <c r="AR33" s="2053"/>
      <c r="AU33" s="2171" t="s">
        <v>253</v>
      </c>
      <c r="AV33" s="1889"/>
      <c r="AW33" s="1889"/>
      <c r="AX33" s="1889"/>
      <c r="AY33" s="1892"/>
      <c r="AZ33" s="1885"/>
      <c r="BA33" s="1855"/>
      <c r="BB33" s="1886"/>
      <c r="BC33" s="1854"/>
      <c r="BD33" s="1855"/>
      <c r="BE33" s="1887"/>
      <c r="BF33" s="1888"/>
      <c r="BG33" s="1889"/>
      <c r="BH33" s="1890"/>
      <c r="BI33" s="1891"/>
      <c r="BJ33" s="1889"/>
      <c r="BK33" s="1892"/>
      <c r="BL33" s="882"/>
      <c r="BM33" s="882"/>
      <c r="BN33" s="882"/>
      <c r="BO33" s="882"/>
      <c r="BP33" s="882"/>
      <c r="BQ33" s="882"/>
      <c r="BR33" s="1939" t="s">
        <v>253</v>
      </c>
      <c r="BS33" s="1889"/>
      <c r="BT33" s="1889"/>
      <c r="BU33" s="1940"/>
      <c r="BV33" s="2173"/>
      <c r="BW33" s="2108"/>
      <c r="BX33" s="2109"/>
      <c r="BY33" s="1854"/>
      <c r="BZ33" s="1855"/>
      <c r="CA33" s="1856"/>
      <c r="CB33" s="882"/>
      <c r="CD33" s="2051"/>
      <c r="CE33" s="2052"/>
      <c r="CF33" s="2052"/>
      <c r="CG33" s="2052"/>
      <c r="CH33" s="2052"/>
      <c r="CI33" s="2052"/>
      <c r="CJ33" s="2052"/>
      <c r="CK33" s="2174"/>
    </row>
    <row r="34" spans="1:89" ht="22.5" customHeight="1">
      <c r="B34" s="1888" t="s">
        <v>252</v>
      </c>
      <c r="C34" s="1889"/>
      <c r="D34" s="1889"/>
      <c r="E34" s="1889"/>
      <c r="F34" s="1892"/>
      <c r="G34" s="1885"/>
      <c r="H34" s="1855"/>
      <c r="I34" s="1886"/>
      <c r="J34" s="1854"/>
      <c r="K34" s="1855"/>
      <c r="L34" s="1887"/>
      <c r="M34" s="1888"/>
      <c r="N34" s="1889"/>
      <c r="O34" s="1890"/>
      <c r="P34" s="1891"/>
      <c r="Q34" s="1889"/>
      <c r="R34" s="1892"/>
      <c r="S34" s="351"/>
      <c r="T34" s="351"/>
      <c r="U34" s="351"/>
      <c r="V34" s="351"/>
      <c r="W34" s="351"/>
      <c r="X34" s="351"/>
      <c r="Y34" s="1939" t="s">
        <v>251</v>
      </c>
      <c r="Z34" s="1889"/>
      <c r="AA34" s="1889"/>
      <c r="AB34" s="1940"/>
      <c r="AC34" s="1941"/>
      <c r="AD34" s="1855"/>
      <c r="AE34" s="1886"/>
      <c r="AF34" s="1854"/>
      <c r="AG34" s="1855"/>
      <c r="AH34" s="1856"/>
      <c r="AI34" s="351"/>
      <c r="AJ34" s="355"/>
      <c r="AK34" s="2051"/>
      <c r="AL34" s="2052"/>
      <c r="AM34" s="2052"/>
      <c r="AN34" s="2052"/>
      <c r="AO34" s="2052"/>
      <c r="AP34" s="2052"/>
      <c r="AQ34" s="2052"/>
      <c r="AR34" s="2053"/>
      <c r="AU34" s="2171" t="s">
        <v>252</v>
      </c>
      <c r="AV34" s="1889"/>
      <c r="AW34" s="1889"/>
      <c r="AX34" s="1889"/>
      <c r="AY34" s="1892"/>
      <c r="AZ34" s="1885"/>
      <c r="BA34" s="1855"/>
      <c r="BB34" s="1886"/>
      <c r="BC34" s="1854"/>
      <c r="BD34" s="1855"/>
      <c r="BE34" s="1887"/>
      <c r="BF34" s="1888"/>
      <c r="BG34" s="1889"/>
      <c r="BH34" s="1890"/>
      <c r="BI34" s="1891"/>
      <c r="BJ34" s="1889"/>
      <c r="BK34" s="1892"/>
      <c r="BL34" s="882"/>
      <c r="BM34" s="882"/>
      <c r="BN34" s="882"/>
      <c r="BO34" s="882"/>
      <c r="BP34" s="882"/>
      <c r="BQ34" s="882"/>
      <c r="BR34" s="1939" t="s">
        <v>251</v>
      </c>
      <c r="BS34" s="1889"/>
      <c r="BT34" s="1889"/>
      <c r="BU34" s="1940"/>
      <c r="BV34" s="1941"/>
      <c r="BW34" s="1855"/>
      <c r="BX34" s="1886"/>
      <c r="BY34" s="1854"/>
      <c r="BZ34" s="1855"/>
      <c r="CA34" s="1856"/>
      <c r="CB34" s="882"/>
      <c r="CD34" s="2051"/>
      <c r="CE34" s="2052"/>
      <c r="CF34" s="2052"/>
      <c r="CG34" s="2052"/>
      <c r="CH34" s="2052"/>
      <c r="CI34" s="2052"/>
      <c r="CJ34" s="2052"/>
      <c r="CK34" s="2174"/>
    </row>
    <row r="35" spans="1:89" ht="22.5" customHeight="1" thickBot="1">
      <c r="B35" s="1968" t="s">
        <v>250</v>
      </c>
      <c r="C35" s="1969"/>
      <c r="D35" s="1969"/>
      <c r="E35" s="1969"/>
      <c r="F35" s="1972"/>
      <c r="G35" s="1936"/>
      <c r="H35" s="1937"/>
      <c r="I35" s="1938"/>
      <c r="J35" s="1966"/>
      <c r="K35" s="1937"/>
      <c r="L35" s="1967"/>
      <c r="M35" s="1968"/>
      <c r="N35" s="1969"/>
      <c r="O35" s="1970"/>
      <c r="P35" s="1971"/>
      <c r="Q35" s="1969"/>
      <c r="R35" s="1972"/>
      <c r="S35" s="351"/>
      <c r="T35" s="351"/>
      <c r="U35" s="351"/>
      <c r="V35" s="351"/>
      <c r="W35" s="351"/>
      <c r="X35" s="351"/>
      <c r="Y35" s="1973" t="s">
        <v>250</v>
      </c>
      <c r="Z35" s="1974"/>
      <c r="AA35" s="1974"/>
      <c r="AB35" s="1975"/>
      <c r="AC35" s="2001"/>
      <c r="AD35" s="2002"/>
      <c r="AE35" s="2003"/>
      <c r="AF35" s="2004"/>
      <c r="AG35" s="2002"/>
      <c r="AH35" s="2005"/>
      <c r="AI35" s="351"/>
      <c r="AJ35" s="355"/>
      <c r="AK35" s="2054"/>
      <c r="AL35" s="2055"/>
      <c r="AM35" s="2055"/>
      <c r="AN35" s="2055"/>
      <c r="AO35" s="2055"/>
      <c r="AP35" s="2055"/>
      <c r="AQ35" s="2055"/>
      <c r="AR35" s="2056"/>
      <c r="AU35" s="2176" t="s">
        <v>250</v>
      </c>
      <c r="AV35" s="1969"/>
      <c r="AW35" s="1969"/>
      <c r="AX35" s="1969"/>
      <c r="AY35" s="1972"/>
      <c r="AZ35" s="1936"/>
      <c r="BA35" s="1937"/>
      <c r="BB35" s="1938"/>
      <c r="BC35" s="1966"/>
      <c r="BD35" s="1937"/>
      <c r="BE35" s="1967"/>
      <c r="BF35" s="1968"/>
      <c r="BG35" s="1969"/>
      <c r="BH35" s="1970"/>
      <c r="BI35" s="1971"/>
      <c r="BJ35" s="1969"/>
      <c r="BK35" s="1972"/>
      <c r="BL35" s="882"/>
      <c r="BM35" s="882"/>
      <c r="BN35" s="882"/>
      <c r="BO35" s="882"/>
      <c r="BP35" s="882"/>
      <c r="BQ35" s="882"/>
      <c r="BR35" s="1973" t="s">
        <v>250</v>
      </c>
      <c r="BS35" s="1974"/>
      <c r="BT35" s="1974"/>
      <c r="BU35" s="1975"/>
      <c r="BV35" s="2001"/>
      <c r="BW35" s="2002"/>
      <c r="BX35" s="2003"/>
      <c r="BY35" s="2004"/>
      <c r="BZ35" s="2002"/>
      <c r="CA35" s="2005"/>
      <c r="CB35" s="882"/>
      <c r="CD35" s="2054"/>
      <c r="CE35" s="2055"/>
      <c r="CF35" s="2055"/>
      <c r="CG35" s="2055"/>
      <c r="CH35" s="2055"/>
      <c r="CI35" s="2055"/>
      <c r="CJ35" s="2055"/>
      <c r="CK35" s="2175"/>
    </row>
    <row r="36" spans="1:89" ht="11.25" customHeight="1" thickBot="1">
      <c r="S36" s="351"/>
      <c r="T36" s="351"/>
      <c r="U36" s="351"/>
      <c r="V36" s="351"/>
      <c r="W36" s="351"/>
      <c r="X36" s="351"/>
      <c r="Y36" s="466"/>
      <c r="Z36" s="467"/>
      <c r="AA36" s="467"/>
      <c r="AB36" s="467"/>
      <c r="AI36" s="351"/>
      <c r="AJ36" s="355"/>
      <c r="AK36" s="1843" t="s">
        <v>561</v>
      </c>
      <c r="AL36" s="1843"/>
      <c r="AM36" s="1843"/>
      <c r="AN36" s="1843"/>
      <c r="AO36" s="2062" t="s">
        <v>597</v>
      </c>
      <c r="AP36" s="2062"/>
      <c r="AQ36" s="2062"/>
      <c r="AR36" s="2062"/>
      <c r="AU36" s="560"/>
      <c r="AV36" s="355"/>
      <c r="AW36" s="355"/>
      <c r="AX36" s="355"/>
      <c r="AY36" s="355"/>
      <c r="AZ36" s="355"/>
      <c r="BA36" s="355"/>
      <c r="BB36" s="355"/>
      <c r="BC36" s="355"/>
      <c r="BD36" s="355"/>
      <c r="BE36" s="355"/>
      <c r="BF36" s="355"/>
      <c r="BG36" s="355"/>
      <c r="BH36" s="355"/>
      <c r="BI36" s="355"/>
      <c r="BJ36" s="355"/>
      <c r="BK36" s="355"/>
      <c r="BL36" s="882"/>
      <c r="BM36" s="882"/>
      <c r="BN36" s="882"/>
      <c r="BO36" s="882"/>
      <c r="BP36" s="882"/>
      <c r="BQ36" s="882"/>
      <c r="BR36" s="466"/>
      <c r="BS36" s="467"/>
      <c r="BT36" s="467"/>
      <c r="BU36" s="467"/>
      <c r="BV36" s="355"/>
      <c r="BW36" s="355"/>
      <c r="BX36" s="355"/>
      <c r="BY36" s="355"/>
      <c r="BZ36" s="355"/>
      <c r="CA36" s="355"/>
      <c r="CB36" s="882"/>
      <c r="CD36" s="1843" t="s">
        <v>561</v>
      </c>
      <c r="CE36" s="1843"/>
      <c r="CF36" s="1843"/>
      <c r="CG36" s="1843"/>
      <c r="CH36" s="2062" t="s">
        <v>597</v>
      </c>
      <c r="CI36" s="2062"/>
      <c r="CJ36" s="2062"/>
      <c r="CK36" s="2177"/>
    </row>
    <row r="37" spans="1:89" ht="11.25" customHeight="1" thickBot="1">
      <c r="Y37" s="1952" t="s">
        <v>248</v>
      </c>
      <c r="Z37" s="1953"/>
      <c r="AA37" s="1953"/>
      <c r="AB37" s="1954"/>
      <c r="AD37" s="366"/>
      <c r="AE37" s="366"/>
      <c r="AF37" s="366"/>
      <c r="AG37" s="366"/>
      <c r="AH37" s="366"/>
      <c r="AI37" s="356"/>
      <c r="AJ37" s="355"/>
      <c r="AK37" s="1811"/>
      <c r="AL37" s="1811"/>
      <c r="AM37" s="1811"/>
      <c r="AN37" s="1811"/>
      <c r="AO37" s="2061"/>
      <c r="AP37" s="2061"/>
      <c r="AQ37" s="2061"/>
      <c r="AR37" s="2061"/>
      <c r="AU37" s="560"/>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1952" t="s">
        <v>248</v>
      </c>
      <c r="BS37" s="1953"/>
      <c r="BT37" s="1953"/>
      <c r="BU37" s="1954"/>
      <c r="BV37" s="355"/>
      <c r="BW37" s="361"/>
      <c r="BX37" s="361"/>
      <c r="BY37" s="361"/>
      <c r="BZ37" s="361"/>
      <c r="CA37" s="361"/>
      <c r="CB37" s="356"/>
      <c r="CD37" s="1811"/>
      <c r="CE37" s="1811"/>
      <c r="CF37" s="1811"/>
      <c r="CG37" s="1811"/>
      <c r="CH37" s="2061"/>
      <c r="CI37" s="2061"/>
      <c r="CJ37" s="2061"/>
      <c r="CK37" s="2178"/>
    </row>
    <row r="38" spans="1:89" ht="11.25" customHeight="1">
      <c r="B38" s="1955"/>
      <c r="C38" s="1956"/>
      <c r="D38" s="1956"/>
      <c r="E38" s="1956"/>
      <c r="F38" s="1957"/>
      <c r="G38" s="1994" t="s">
        <v>240</v>
      </c>
      <c r="H38" s="1995"/>
      <c r="I38" s="1996"/>
      <c r="J38" s="1996"/>
      <c r="K38" s="1996"/>
      <c r="L38" s="1997"/>
      <c r="M38" s="1918" t="s">
        <v>247</v>
      </c>
      <c r="N38" s="1919"/>
      <c r="O38" s="1919"/>
      <c r="P38" s="1919"/>
      <c r="Q38" s="1919"/>
      <c r="R38" s="1920"/>
      <c r="Y38" s="1988" t="s">
        <v>240</v>
      </c>
      <c r="Z38" s="1989"/>
      <c r="AA38" s="1977" t="s">
        <v>246</v>
      </c>
      <c r="AB38" s="1978"/>
      <c r="AD38" s="366"/>
      <c r="AE38" s="366"/>
      <c r="AF38" s="366"/>
      <c r="AG38" s="366"/>
      <c r="AH38" s="366"/>
      <c r="AI38" s="195"/>
      <c r="AJ38" s="355"/>
      <c r="AK38" s="2057"/>
      <c r="AL38" s="2057"/>
      <c r="AM38" s="2057"/>
      <c r="AN38" s="2057"/>
      <c r="AO38" s="2057"/>
      <c r="AP38" s="2057"/>
      <c r="AQ38" s="2057"/>
      <c r="AR38" s="2057"/>
      <c r="AU38" s="2179"/>
      <c r="AV38" s="1956"/>
      <c r="AW38" s="1956"/>
      <c r="AX38" s="1956"/>
      <c r="AY38" s="1957"/>
      <c r="AZ38" s="1994" t="s">
        <v>240</v>
      </c>
      <c r="BA38" s="1995"/>
      <c r="BB38" s="1996"/>
      <c r="BC38" s="1996"/>
      <c r="BD38" s="1996"/>
      <c r="BE38" s="1997"/>
      <c r="BF38" s="1918" t="s">
        <v>247</v>
      </c>
      <c r="BG38" s="1919"/>
      <c r="BH38" s="1919"/>
      <c r="BI38" s="1919"/>
      <c r="BJ38" s="1919"/>
      <c r="BK38" s="1920"/>
      <c r="BL38" s="355"/>
      <c r="BM38" s="355"/>
      <c r="BN38" s="355"/>
      <c r="BO38" s="355"/>
      <c r="BP38" s="355"/>
      <c r="BQ38" s="355"/>
      <c r="BR38" s="1988" t="s">
        <v>240</v>
      </c>
      <c r="BS38" s="1989"/>
      <c r="BT38" s="1977" t="s">
        <v>246</v>
      </c>
      <c r="BU38" s="1978"/>
      <c r="BV38" s="355"/>
      <c r="BW38" s="361"/>
      <c r="BX38" s="361"/>
      <c r="BY38" s="361"/>
      <c r="BZ38" s="361"/>
      <c r="CA38" s="361"/>
      <c r="CB38" s="195"/>
      <c r="CD38" s="2057"/>
      <c r="CE38" s="2057"/>
      <c r="CF38" s="2057"/>
      <c r="CG38" s="2057"/>
      <c r="CH38" s="2057"/>
      <c r="CI38" s="2057"/>
      <c r="CJ38" s="2057"/>
      <c r="CK38" s="2181"/>
    </row>
    <row r="39" spans="1:89" ht="11.25" customHeight="1" thickBot="1">
      <c r="B39" s="1958"/>
      <c r="C39" s="1959"/>
      <c r="D39" s="1959"/>
      <c r="E39" s="1959"/>
      <c r="F39" s="1960"/>
      <c r="G39" s="1981" t="s">
        <v>237</v>
      </c>
      <c r="H39" s="1982"/>
      <c r="I39" s="1983"/>
      <c r="J39" s="1983" t="s">
        <v>236</v>
      </c>
      <c r="K39" s="1983"/>
      <c r="L39" s="1984"/>
      <c r="M39" s="1985" t="s">
        <v>237</v>
      </c>
      <c r="N39" s="1986"/>
      <c r="O39" s="1986"/>
      <c r="P39" s="1986" t="s">
        <v>236</v>
      </c>
      <c r="Q39" s="1986"/>
      <c r="R39" s="1987"/>
      <c r="Y39" s="1990"/>
      <c r="Z39" s="1991"/>
      <c r="AA39" s="1979"/>
      <c r="AB39" s="1980"/>
      <c r="AD39" s="366"/>
      <c r="AE39" s="366"/>
      <c r="AF39" s="366"/>
      <c r="AG39" s="366"/>
      <c r="AH39" s="366"/>
      <c r="AI39" s="195"/>
      <c r="AJ39" s="355"/>
      <c r="AK39" s="2057"/>
      <c r="AL39" s="2057"/>
      <c r="AM39" s="2057"/>
      <c r="AN39" s="2057"/>
      <c r="AO39" s="2057"/>
      <c r="AP39" s="2057"/>
      <c r="AQ39" s="2057"/>
      <c r="AR39" s="2057"/>
      <c r="AU39" s="2180"/>
      <c r="AV39" s="1959"/>
      <c r="AW39" s="1959"/>
      <c r="AX39" s="1959"/>
      <c r="AY39" s="1960"/>
      <c r="AZ39" s="1981" t="s">
        <v>237</v>
      </c>
      <c r="BA39" s="1982"/>
      <c r="BB39" s="1983"/>
      <c r="BC39" s="1983" t="s">
        <v>236</v>
      </c>
      <c r="BD39" s="1983"/>
      <c r="BE39" s="1984"/>
      <c r="BF39" s="1985" t="s">
        <v>237</v>
      </c>
      <c r="BG39" s="1986"/>
      <c r="BH39" s="1986"/>
      <c r="BI39" s="1986" t="s">
        <v>236</v>
      </c>
      <c r="BJ39" s="1986"/>
      <c r="BK39" s="1987"/>
      <c r="BL39" s="355"/>
      <c r="BM39" s="355"/>
      <c r="BN39" s="355"/>
      <c r="BO39" s="355"/>
      <c r="BP39" s="355"/>
      <c r="BQ39" s="355"/>
      <c r="BR39" s="1990"/>
      <c r="BS39" s="1991"/>
      <c r="BT39" s="1979"/>
      <c r="BU39" s="1980"/>
      <c r="BV39" s="355"/>
      <c r="BW39" s="361"/>
      <c r="BX39" s="361"/>
      <c r="BY39" s="361"/>
      <c r="BZ39" s="361"/>
      <c r="CA39" s="361"/>
      <c r="CB39" s="195"/>
      <c r="CD39" s="2057"/>
      <c r="CE39" s="2057"/>
      <c r="CF39" s="2057"/>
      <c r="CG39" s="2057"/>
      <c r="CH39" s="2057"/>
      <c r="CI39" s="2057"/>
      <c r="CJ39" s="2057"/>
      <c r="CK39" s="2181"/>
    </row>
    <row r="40" spans="1:89" ht="21.75" customHeight="1">
      <c r="B40" s="460" t="s">
        <v>683</v>
      </c>
      <c r="C40" s="1931" t="s">
        <v>245</v>
      </c>
      <c r="D40" s="1932"/>
      <c r="E40" s="1932"/>
      <c r="F40" s="1933"/>
      <c r="G40" s="1934">
        <f>SUM(G11)</f>
        <v>0</v>
      </c>
      <c r="H40" s="1934"/>
      <c r="I40" s="1935"/>
      <c r="J40" s="1934">
        <f>SUM(J11)</f>
        <v>0</v>
      </c>
      <c r="K40" s="1934"/>
      <c r="L40" s="1935"/>
      <c r="M40" s="1934">
        <f>SUM(M11)</f>
        <v>0</v>
      </c>
      <c r="N40" s="1934"/>
      <c r="O40" s="1935"/>
      <c r="P40" s="1934">
        <f>SUM(P11)</f>
        <v>0</v>
      </c>
      <c r="Q40" s="1934"/>
      <c r="R40" s="1935"/>
      <c r="Y40" s="1846"/>
      <c r="Z40" s="1847"/>
      <c r="AA40" s="1927"/>
      <c r="AB40" s="1928"/>
      <c r="AD40" s="366"/>
      <c r="AE40" s="366"/>
      <c r="AF40" s="366"/>
      <c r="AG40" s="366"/>
      <c r="AH40" s="366"/>
      <c r="AI40" s="195"/>
      <c r="AJ40" s="355"/>
      <c r="AK40" s="2057"/>
      <c r="AL40" s="2057"/>
      <c r="AM40" s="2057"/>
      <c r="AN40" s="2057"/>
      <c r="AO40" s="2057"/>
      <c r="AP40" s="2057"/>
      <c r="AQ40" s="2057"/>
      <c r="AR40" s="2057"/>
      <c r="AU40" s="565" t="s">
        <v>683</v>
      </c>
      <c r="AV40" s="1931" t="s">
        <v>245</v>
      </c>
      <c r="AW40" s="1932"/>
      <c r="AX40" s="1932"/>
      <c r="AY40" s="1933"/>
      <c r="AZ40" s="2182">
        <f>SUM(AZ11)</f>
        <v>0</v>
      </c>
      <c r="BA40" s="2182"/>
      <c r="BB40" s="2183"/>
      <c r="BC40" s="2182">
        <f>SUM(BC11)</f>
        <v>0</v>
      </c>
      <c r="BD40" s="2182"/>
      <c r="BE40" s="2183"/>
      <c r="BF40" s="2182">
        <f>SUM(BF11)</f>
        <v>0</v>
      </c>
      <c r="BG40" s="2182"/>
      <c r="BH40" s="2183"/>
      <c r="BI40" s="2182">
        <f>SUM(BI11)</f>
        <v>0</v>
      </c>
      <c r="BJ40" s="2182"/>
      <c r="BK40" s="2183"/>
      <c r="BL40" s="355"/>
      <c r="BM40" s="355"/>
      <c r="BN40" s="355"/>
      <c r="BO40" s="355"/>
      <c r="BP40" s="355"/>
      <c r="BQ40" s="355"/>
      <c r="BR40" s="2184"/>
      <c r="BS40" s="2185"/>
      <c r="BT40" s="2188"/>
      <c r="BU40" s="2189"/>
      <c r="BV40" s="355"/>
      <c r="BW40" s="361"/>
      <c r="BX40" s="361"/>
      <c r="BY40" s="361"/>
      <c r="BZ40" s="361"/>
      <c r="CA40" s="361"/>
      <c r="CB40" s="195"/>
      <c r="CD40" s="2057"/>
      <c r="CE40" s="2057"/>
      <c r="CF40" s="2057"/>
      <c r="CG40" s="2057"/>
      <c r="CH40" s="2057"/>
      <c r="CI40" s="2057"/>
      <c r="CJ40" s="2057"/>
      <c r="CK40" s="2181"/>
    </row>
    <row r="41" spans="1:89" ht="21.75" customHeight="1">
      <c r="A41" s="355"/>
      <c r="B41" s="790" t="s">
        <v>684</v>
      </c>
      <c r="C41" s="1947" t="s">
        <v>244</v>
      </c>
      <c r="D41" s="1948"/>
      <c r="E41" s="1948"/>
      <c r="F41" s="1949"/>
      <c r="G41" s="1950">
        <f>SUM(G12)</f>
        <v>0</v>
      </c>
      <c r="H41" s="1950"/>
      <c r="I41" s="1951"/>
      <c r="J41" s="1950">
        <f>SUM(J12)</f>
        <v>0</v>
      </c>
      <c r="K41" s="1950"/>
      <c r="L41" s="1951"/>
      <c r="M41" s="1950">
        <f>SUM(M12)</f>
        <v>0</v>
      </c>
      <c r="N41" s="1950"/>
      <c r="O41" s="1951"/>
      <c r="P41" s="1950">
        <f>SUM(P12)</f>
        <v>0</v>
      </c>
      <c r="Q41" s="1950"/>
      <c r="R41" s="1951"/>
      <c r="Y41" s="1848"/>
      <c r="Z41" s="1849"/>
      <c r="AA41" s="1929"/>
      <c r="AB41" s="1930"/>
      <c r="AD41" s="366"/>
      <c r="AE41" s="366"/>
      <c r="AF41" s="366"/>
      <c r="AG41" s="366"/>
      <c r="AH41" s="366"/>
      <c r="AI41" s="356"/>
      <c r="AJ41" s="355"/>
      <c r="AK41" s="2061" t="s">
        <v>254</v>
      </c>
      <c r="AL41" s="2061"/>
      <c r="AM41" s="2061"/>
      <c r="AN41" s="2061"/>
      <c r="AO41" s="2060" t="s">
        <v>249</v>
      </c>
      <c r="AP41" s="2060"/>
      <c r="AQ41" s="2060"/>
      <c r="AR41" s="2060"/>
      <c r="AU41" s="566" t="s">
        <v>684</v>
      </c>
      <c r="AV41" s="2192" t="s">
        <v>244</v>
      </c>
      <c r="AW41" s="2193"/>
      <c r="AX41" s="2193"/>
      <c r="AY41" s="2194"/>
      <c r="AZ41" s="2195">
        <f>SUM(AZ12)</f>
        <v>0</v>
      </c>
      <c r="BA41" s="2195"/>
      <c r="BB41" s="2196"/>
      <c r="BC41" s="2195">
        <f>SUM(BC12)</f>
        <v>0</v>
      </c>
      <c r="BD41" s="2195"/>
      <c r="BE41" s="2196"/>
      <c r="BF41" s="2195">
        <f>SUM(BF12)</f>
        <v>0</v>
      </c>
      <c r="BG41" s="2195"/>
      <c r="BH41" s="2196"/>
      <c r="BI41" s="2195">
        <f>SUM(BI12)</f>
        <v>0</v>
      </c>
      <c r="BJ41" s="2195"/>
      <c r="BK41" s="2196"/>
      <c r="BL41" s="355"/>
      <c r="BM41" s="355"/>
      <c r="BN41" s="355"/>
      <c r="BO41" s="355"/>
      <c r="BP41" s="355"/>
      <c r="BQ41" s="355"/>
      <c r="BR41" s="2186"/>
      <c r="BS41" s="2187"/>
      <c r="BT41" s="2190"/>
      <c r="BU41" s="2191"/>
      <c r="BV41" s="355"/>
      <c r="BW41" s="361"/>
      <c r="BX41" s="361"/>
      <c r="BY41" s="361"/>
      <c r="BZ41" s="361"/>
      <c r="CA41" s="361"/>
      <c r="CB41" s="356"/>
      <c r="CD41" s="2061" t="s">
        <v>254</v>
      </c>
      <c r="CE41" s="2061"/>
      <c r="CF41" s="2061"/>
      <c r="CG41" s="2061"/>
      <c r="CH41" s="2060" t="s">
        <v>249</v>
      </c>
      <c r="CI41" s="2060"/>
      <c r="CJ41" s="2060"/>
      <c r="CK41" s="2197"/>
    </row>
    <row r="42" spans="1:89" ht="21.75" customHeight="1">
      <c r="A42" s="355"/>
      <c r="B42" s="458" t="s">
        <v>685</v>
      </c>
      <c r="C42" s="1942" t="s">
        <v>243</v>
      </c>
      <c r="D42" s="1943"/>
      <c r="E42" s="1943"/>
      <c r="F42" s="1944"/>
      <c r="G42" s="1945">
        <f>SUM(G13:I16,G19:I20)</f>
        <v>0</v>
      </c>
      <c r="H42" s="1945"/>
      <c r="I42" s="1946"/>
      <c r="J42" s="1945">
        <f>SUM(J13:L16,J19:L20)</f>
        <v>0</v>
      </c>
      <c r="K42" s="1945"/>
      <c r="L42" s="1946"/>
      <c r="M42" s="1945">
        <f>SUM(M13:O16,M19:O20)</f>
        <v>0</v>
      </c>
      <c r="N42" s="1945"/>
      <c r="O42" s="1946"/>
      <c r="P42" s="1945">
        <f>SUM(P13:R16,P19:R20)</f>
        <v>0</v>
      </c>
      <c r="Q42" s="1945"/>
      <c r="R42" s="1946"/>
      <c r="Y42" s="1976">
        <f>SUM(Y13:Z16,Y19:Z20)</f>
        <v>0</v>
      </c>
      <c r="Z42" s="1945"/>
      <c r="AA42" s="1929"/>
      <c r="AB42" s="1930"/>
      <c r="AD42" s="366"/>
      <c r="AE42" s="366"/>
      <c r="AF42" s="366"/>
      <c r="AG42" s="366"/>
      <c r="AH42" s="366"/>
      <c r="AI42" s="356"/>
      <c r="AJ42" s="355"/>
      <c r="AK42" s="2058"/>
      <c r="AL42" s="2058"/>
      <c r="AM42" s="2058"/>
      <c r="AN42" s="2058"/>
      <c r="AO42" s="2058"/>
      <c r="AP42" s="2058"/>
      <c r="AQ42" s="2058"/>
      <c r="AR42" s="2058"/>
      <c r="AU42" s="563" t="s">
        <v>685</v>
      </c>
      <c r="AV42" s="1942" t="s">
        <v>243</v>
      </c>
      <c r="AW42" s="1943"/>
      <c r="AX42" s="1943"/>
      <c r="AY42" s="1944"/>
      <c r="AZ42" s="2198">
        <f>SUM(AZ13:BB16,AZ19:BB20)</f>
        <v>30</v>
      </c>
      <c r="BA42" s="2199"/>
      <c r="BB42" s="2200"/>
      <c r="BC42" s="2198">
        <f>SUM(BC13:BE16,BC19:BE20)</f>
        <v>30</v>
      </c>
      <c r="BD42" s="2198"/>
      <c r="BE42" s="2201"/>
      <c r="BF42" s="2198">
        <f>SUM(BF13:BH16,BF19:BH20)</f>
        <v>0</v>
      </c>
      <c r="BG42" s="2198"/>
      <c r="BH42" s="2201"/>
      <c r="BI42" s="2198">
        <f>SUM(BI13:BK16,BI19:BK20)</f>
        <v>0</v>
      </c>
      <c r="BJ42" s="2198"/>
      <c r="BK42" s="2201"/>
      <c r="BL42" s="355"/>
      <c r="BM42" s="355"/>
      <c r="BN42" s="355"/>
      <c r="BO42" s="355"/>
      <c r="BP42" s="355"/>
      <c r="BQ42" s="355"/>
      <c r="BR42" s="2202">
        <f>SUM(BR13:BS16,BR19:BS20)</f>
        <v>4</v>
      </c>
      <c r="BS42" s="2198"/>
      <c r="BT42" s="2190"/>
      <c r="BU42" s="2191"/>
      <c r="BV42" s="355"/>
      <c r="BW42" s="361"/>
      <c r="BX42" s="361"/>
      <c r="BY42" s="361"/>
      <c r="BZ42" s="361"/>
      <c r="CA42" s="361"/>
      <c r="CB42" s="356"/>
      <c r="CD42" s="2058"/>
      <c r="CE42" s="2058"/>
      <c r="CF42" s="2058"/>
      <c r="CG42" s="2058"/>
      <c r="CH42" s="2058"/>
      <c r="CI42" s="2058"/>
      <c r="CJ42" s="2058"/>
      <c r="CK42" s="2203"/>
    </row>
    <row r="43" spans="1:89" ht="21.75" customHeight="1">
      <c r="A43" s="355"/>
      <c r="B43" s="462" t="s">
        <v>686</v>
      </c>
      <c r="C43" s="1992" t="s">
        <v>242</v>
      </c>
      <c r="D43" s="1992"/>
      <c r="E43" s="1992"/>
      <c r="F43" s="1993"/>
      <c r="G43" s="1924">
        <f>SUM(G17:I18)</f>
        <v>0</v>
      </c>
      <c r="H43" s="1924"/>
      <c r="I43" s="1925"/>
      <c r="J43" s="1924">
        <f>SUM(J17:L18)</f>
        <v>0</v>
      </c>
      <c r="K43" s="1924"/>
      <c r="L43" s="1925"/>
      <c r="M43" s="1924">
        <f>SUM(M17:O18)</f>
        <v>0</v>
      </c>
      <c r="N43" s="1924"/>
      <c r="O43" s="1925"/>
      <c r="P43" s="1924">
        <f>SUM(P17:R18)</f>
        <v>0</v>
      </c>
      <c r="Q43" s="1924"/>
      <c r="R43" s="1925"/>
      <c r="Y43" s="1926">
        <f>SUM(Y17:Z18)</f>
        <v>0</v>
      </c>
      <c r="Z43" s="1924"/>
      <c r="AA43" s="1929"/>
      <c r="AB43" s="1930"/>
      <c r="AD43" s="366"/>
      <c r="AE43" s="366"/>
      <c r="AF43" s="366"/>
      <c r="AG43" s="366"/>
      <c r="AH43" s="366"/>
      <c r="AI43" s="356"/>
      <c r="AJ43" s="355"/>
      <c r="AK43" s="2058"/>
      <c r="AL43" s="2058"/>
      <c r="AM43" s="2058"/>
      <c r="AN43" s="2058"/>
      <c r="AO43" s="2058"/>
      <c r="AP43" s="2058"/>
      <c r="AQ43" s="2058"/>
      <c r="AR43" s="2058"/>
      <c r="AU43" s="567" t="s">
        <v>686</v>
      </c>
      <c r="AV43" s="1992" t="s">
        <v>242</v>
      </c>
      <c r="AW43" s="1992"/>
      <c r="AX43" s="1992"/>
      <c r="AY43" s="1993"/>
      <c r="AZ43" s="2204">
        <f>SUM(AZ17:BB18)</f>
        <v>0</v>
      </c>
      <c r="BA43" s="2204"/>
      <c r="BB43" s="2205"/>
      <c r="BC43" s="2204">
        <f>SUM(BC17:BE18)</f>
        <v>0</v>
      </c>
      <c r="BD43" s="2204"/>
      <c r="BE43" s="2205"/>
      <c r="BF43" s="2204">
        <f>SUM(BF17:BH18)</f>
        <v>0</v>
      </c>
      <c r="BG43" s="2204"/>
      <c r="BH43" s="2205"/>
      <c r="BI43" s="2204">
        <f>SUM(BI17:BK18)</f>
        <v>0</v>
      </c>
      <c r="BJ43" s="2204"/>
      <c r="BK43" s="2205"/>
      <c r="BL43" s="355"/>
      <c r="BM43" s="355"/>
      <c r="BN43" s="355"/>
      <c r="BO43" s="355"/>
      <c r="BP43" s="355"/>
      <c r="BQ43" s="355"/>
      <c r="BR43" s="2206">
        <f>SUM(BR17:BS18)</f>
        <v>0</v>
      </c>
      <c r="BS43" s="2204"/>
      <c r="BT43" s="2190"/>
      <c r="BU43" s="2191"/>
      <c r="BV43" s="355"/>
      <c r="BW43" s="361"/>
      <c r="BX43" s="361"/>
      <c r="BY43" s="361"/>
      <c r="BZ43" s="361"/>
      <c r="CA43" s="361"/>
      <c r="CB43" s="356"/>
      <c r="CD43" s="2058"/>
      <c r="CE43" s="2058"/>
      <c r="CF43" s="2058"/>
      <c r="CG43" s="2058"/>
      <c r="CH43" s="2058"/>
      <c r="CI43" s="2058"/>
      <c r="CJ43" s="2058"/>
      <c r="CK43" s="2203"/>
    </row>
    <row r="44" spans="1:89" ht="21.75" customHeight="1" thickBot="1">
      <c r="A44" s="355"/>
      <c r="B44" s="461" t="s">
        <v>687</v>
      </c>
      <c r="C44" s="1961" t="s">
        <v>241</v>
      </c>
      <c r="D44" s="1961"/>
      <c r="E44" s="1961"/>
      <c r="F44" s="1962"/>
      <c r="G44" s="1963">
        <f>SUM(G21:I23)</f>
        <v>0</v>
      </c>
      <c r="H44" s="1963"/>
      <c r="I44" s="1964"/>
      <c r="J44" s="1963">
        <f>SUM(J21:L23)</f>
        <v>0</v>
      </c>
      <c r="K44" s="1963"/>
      <c r="L44" s="1964"/>
      <c r="M44" s="1963">
        <f>SUM(M21:O23)</f>
        <v>0</v>
      </c>
      <c r="N44" s="1963"/>
      <c r="O44" s="1964"/>
      <c r="P44" s="1963">
        <f>SUM(P21:R23)</f>
        <v>0</v>
      </c>
      <c r="Q44" s="1963"/>
      <c r="R44" s="1964"/>
      <c r="Y44" s="1965">
        <f>SUM(Y21:Z23)</f>
        <v>0</v>
      </c>
      <c r="Z44" s="1963"/>
      <c r="AA44" s="1963">
        <f>SUM(AA21:AB23)</f>
        <v>0</v>
      </c>
      <c r="AB44" s="1964"/>
      <c r="AD44" s="366"/>
      <c r="AE44" s="366"/>
      <c r="AF44" s="366"/>
      <c r="AG44" s="366"/>
      <c r="AH44" s="366"/>
      <c r="AI44" s="356"/>
      <c r="AJ44" s="355"/>
      <c r="AK44" s="2059" t="s">
        <v>559</v>
      </c>
      <c r="AL44" s="2059"/>
      <c r="AM44" s="2059"/>
      <c r="AN44" s="2059"/>
      <c r="AO44" s="2060" t="s">
        <v>560</v>
      </c>
      <c r="AP44" s="2060"/>
      <c r="AQ44" s="2060"/>
      <c r="AR44" s="2060"/>
      <c r="AU44" s="568" t="s">
        <v>687</v>
      </c>
      <c r="AV44" s="1961" t="s">
        <v>241</v>
      </c>
      <c r="AW44" s="1961"/>
      <c r="AX44" s="1961"/>
      <c r="AY44" s="1962"/>
      <c r="AZ44" s="2213">
        <f>SUM(AZ21:BB23)</f>
        <v>5</v>
      </c>
      <c r="BA44" s="2213"/>
      <c r="BB44" s="2214"/>
      <c r="BC44" s="2213">
        <f>SUM(BC21:BE23)</f>
        <v>4</v>
      </c>
      <c r="BD44" s="2213"/>
      <c r="BE44" s="2214"/>
      <c r="BF44" s="2213">
        <f>SUM(BF21:BH23)</f>
        <v>0</v>
      </c>
      <c r="BG44" s="2213"/>
      <c r="BH44" s="2214"/>
      <c r="BI44" s="2213">
        <f>SUM(BI21:BK23)</f>
        <v>0</v>
      </c>
      <c r="BJ44" s="2213"/>
      <c r="BK44" s="2214"/>
      <c r="BL44" s="355"/>
      <c r="BM44" s="355"/>
      <c r="BN44" s="355"/>
      <c r="BO44" s="355"/>
      <c r="BP44" s="355"/>
      <c r="BQ44" s="355"/>
      <c r="BR44" s="2215">
        <f>SUM(BR21:BS23)</f>
        <v>0</v>
      </c>
      <c r="BS44" s="2213"/>
      <c r="BT44" s="2213">
        <f>SUM(BT21:BU23)</f>
        <v>0</v>
      </c>
      <c r="BU44" s="2214"/>
      <c r="BV44" s="355"/>
      <c r="BW44" s="361"/>
      <c r="BX44" s="361"/>
      <c r="BY44" s="361"/>
      <c r="BZ44" s="361"/>
      <c r="CA44" s="361"/>
      <c r="CB44" s="356"/>
      <c r="CD44" s="2059" t="s">
        <v>559</v>
      </c>
      <c r="CE44" s="2059"/>
      <c r="CF44" s="2059"/>
      <c r="CG44" s="2059"/>
      <c r="CH44" s="2060" t="s">
        <v>560</v>
      </c>
      <c r="CI44" s="2060"/>
      <c r="CJ44" s="2060"/>
      <c r="CK44" s="2197"/>
    </row>
    <row r="45" spans="1:89" ht="11.25" customHeight="1">
      <c r="A45" s="355"/>
      <c r="B45" s="2063" t="s">
        <v>417</v>
      </c>
      <c r="C45" s="2063"/>
      <c r="D45" s="2063"/>
      <c r="E45" s="2063"/>
      <c r="F45" s="2063"/>
      <c r="G45" s="2063"/>
      <c r="H45" s="2063"/>
      <c r="I45" s="2063"/>
      <c r="J45" s="2063"/>
      <c r="K45" s="2063"/>
      <c r="L45" s="2063"/>
      <c r="M45" s="2063"/>
      <c r="N45" s="2063"/>
      <c r="O45" s="2063"/>
      <c r="P45" s="2063"/>
      <c r="Q45" s="2063"/>
      <c r="R45" s="2063"/>
      <c r="S45" s="2063"/>
      <c r="T45" s="2063"/>
      <c r="U45" s="2063"/>
      <c r="V45" s="2063"/>
      <c r="W45" s="2063"/>
      <c r="X45" s="2063"/>
      <c r="Y45" s="2063"/>
      <c r="Z45" s="2063"/>
      <c r="AA45" s="2063"/>
      <c r="AB45" s="2063"/>
      <c r="AC45" s="2063"/>
      <c r="AD45" s="2063"/>
      <c r="AE45" s="2063"/>
      <c r="AF45" s="2063"/>
      <c r="AG45" s="2063"/>
      <c r="AH45" s="2063"/>
      <c r="AI45" s="2063"/>
      <c r="AJ45" s="355"/>
      <c r="AK45" s="2057"/>
      <c r="AL45" s="2057"/>
      <c r="AM45" s="2057"/>
      <c r="AN45" s="2057"/>
      <c r="AO45" s="2057"/>
      <c r="AP45" s="2057"/>
      <c r="AQ45" s="2057"/>
      <c r="AR45" s="2057"/>
      <c r="AU45" s="2207" t="s">
        <v>417</v>
      </c>
      <c r="AV45" s="2208"/>
      <c r="AW45" s="2208"/>
      <c r="AX45" s="2208"/>
      <c r="AY45" s="2208"/>
      <c r="AZ45" s="2208"/>
      <c r="BA45" s="2208"/>
      <c r="BB45" s="2208"/>
      <c r="BC45" s="2208"/>
      <c r="BD45" s="2208"/>
      <c r="BE45" s="2208"/>
      <c r="BF45" s="2208"/>
      <c r="BG45" s="2208"/>
      <c r="BH45" s="2208"/>
      <c r="BI45" s="2208"/>
      <c r="BJ45" s="2208"/>
      <c r="BK45" s="2208"/>
      <c r="BL45" s="2208"/>
      <c r="BM45" s="2208"/>
      <c r="BN45" s="2208"/>
      <c r="BO45" s="2208"/>
      <c r="BP45" s="2208"/>
      <c r="BQ45" s="2208"/>
      <c r="BR45" s="2208"/>
      <c r="BS45" s="2208"/>
      <c r="BT45" s="2208"/>
      <c r="BU45" s="2208"/>
      <c r="BV45" s="2208"/>
      <c r="BW45" s="2208"/>
      <c r="BX45" s="2208"/>
      <c r="BY45" s="2208"/>
      <c r="BZ45" s="2208"/>
      <c r="CA45" s="2208"/>
      <c r="CB45" s="2208"/>
      <c r="CD45" s="2057"/>
      <c r="CE45" s="2057"/>
      <c r="CF45" s="2057"/>
      <c r="CG45" s="2057"/>
      <c r="CH45" s="2057"/>
      <c r="CI45" s="2057"/>
      <c r="CJ45" s="2057"/>
      <c r="CK45" s="2181"/>
    </row>
    <row r="46" spans="1:89" ht="11.25" customHeight="1">
      <c r="B46" s="2063"/>
      <c r="C46" s="2063"/>
      <c r="D46" s="2063"/>
      <c r="E46" s="2063"/>
      <c r="F46" s="2063"/>
      <c r="G46" s="2063"/>
      <c r="H46" s="2063"/>
      <c r="I46" s="2063"/>
      <c r="J46" s="2063"/>
      <c r="K46" s="2063"/>
      <c r="L46" s="2063"/>
      <c r="M46" s="2063"/>
      <c r="N46" s="2063"/>
      <c r="O46" s="2063"/>
      <c r="P46" s="2063"/>
      <c r="Q46" s="2063"/>
      <c r="R46" s="2063"/>
      <c r="S46" s="2063"/>
      <c r="T46" s="2063"/>
      <c r="U46" s="2063"/>
      <c r="V46" s="2063"/>
      <c r="W46" s="2063"/>
      <c r="X46" s="2063"/>
      <c r="Y46" s="2063"/>
      <c r="Z46" s="2063"/>
      <c r="AA46" s="2063"/>
      <c r="AB46" s="2063"/>
      <c r="AC46" s="2063"/>
      <c r="AD46" s="2063"/>
      <c r="AE46" s="2063"/>
      <c r="AF46" s="2063"/>
      <c r="AG46" s="2063"/>
      <c r="AH46" s="2063"/>
      <c r="AI46" s="2063"/>
      <c r="AJ46" s="355"/>
      <c r="AK46" s="2057"/>
      <c r="AL46" s="2057"/>
      <c r="AM46" s="2057"/>
      <c r="AN46" s="2057"/>
      <c r="AO46" s="2057"/>
      <c r="AP46" s="2057"/>
      <c r="AQ46" s="2057"/>
      <c r="AR46" s="2057"/>
      <c r="AU46" s="2207"/>
      <c r="AV46" s="2208"/>
      <c r="AW46" s="2208"/>
      <c r="AX46" s="2208"/>
      <c r="AY46" s="2208"/>
      <c r="AZ46" s="2208"/>
      <c r="BA46" s="2208"/>
      <c r="BB46" s="2208"/>
      <c r="BC46" s="2208"/>
      <c r="BD46" s="2208"/>
      <c r="BE46" s="2208"/>
      <c r="BF46" s="2208"/>
      <c r="BG46" s="2208"/>
      <c r="BH46" s="2208"/>
      <c r="BI46" s="2208"/>
      <c r="BJ46" s="2208"/>
      <c r="BK46" s="2208"/>
      <c r="BL46" s="2208"/>
      <c r="BM46" s="2208"/>
      <c r="BN46" s="2208"/>
      <c r="BO46" s="2208"/>
      <c r="BP46" s="2208"/>
      <c r="BQ46" s="2208"/>
      <c r="BR46" s="2208"/>
      <c r="BS46" s="2208"/>
      <c r="BT46" s="2208"/>
      <c r="BU46" s="2208"/>
      <c r="BV46" s="2208"/>
      <c r="BW46" s="2208"/>
      <c r="BX46" s="2208"/>
      <c r="BY46" s="2208"/>
      <c r="BZ46" s="2208"/>
      <c r="CA46" s="2208"/>
      <c r="CB46" s="2208"/>
      <c r="CD46" s="2057"/>
      <c r="CE46" s="2057"/>
      <c r="CF46" s="2057"/>
      <c r="CG46" s="2057"/>
      <c r="CH46" s="2057"/>
      <c r="CI46" s="2057"/>
      <c r="CJ46" s="2057"/>
      <c r="CK46" s="2181"/>
    </row>
    <row r="47" spans="1:89" ht="11.25" customHeight="1">
      <c r="B47" s="2063"/>
      <c r="C47" s="2063"/>
      <c r="D47" s="2063"/>
      <c r="E47" s="2063"/>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3"/>
      <c r="AE47" s="2063"/>
      <c r="AF47" s="2063"/>
      <c r="AG47" s="2063"/>
      <c r="AH47" s="2063"/>
      <c r="AI47" s="2063"/>
      <c r="AJ47" s="355"/>
      <c r="AK47" s="2057"/>
      <c r="AL47" s="2057"/>
      <c r="AM47" s="2057"/>
      <c r="AN47" s="2057"/>
      <c r="AO47" s="2057"/>
      <c r="AP47" s="2057"/>
      <c r="AQ47" s="2057"/>
      <c r="AR47" s="2057"/>
      <c r="AU47" s="2207"/>
      <c r="AV47" s="2208"/>
      <c r="AW47" s="2208"/>
      <c r="AX47" s="2208"/>
      <c r="AY47" s="2208"/>
      <c r="AZ47" s="2208"/>
      <c r="BA47" s="2208"/>
      <c r="BB47" s="2208"/>
      <c r="BC47" s="2208"/>
      <c r="BD47" s="2208"/>
      <c r="BE47" s="2208"/>
      <c r="BF47" s="2208"/>
      <c r="BG47" s="2208"/>
      <c r="BH47" s="2208"/>
      <c r="BI47" s="2208"/>
      <c r="BJ47" s="2208"/>
      <c r="BK47" s="2208"/>
      <c r="BL47" s="2208"/>
      <c r="BM47" s="2208"/>
      <c r="BN47" s="2208"/>
      <c r="BO47" s="2208"/>
      <c r="BP47" s="2208"/>
      <c r="BQ47" s="2208"/>
      <c r="BR47" s="2208"/>
      <c r="BS47" s="2208"/>
      <c r="BT47" s="2208"/>
      <c r="BU47" s="2208"/>
      <c r="BV47" s="2208"/>
      <c r="BW47" s="2208"/>
      <c r="BX47" s="2208"/>
      <c r="BY47" s="2208"/>
      <c r="BZ47" s="2208"/>
      <c r="CA47" s="2208"/>
      <c r="CB47" s="2208"/>
      <c r="CD47" s="2057"/>
      <c r="CE47" s="2057"/>
      <c r="CF47" s="2057"/>
      <c r="CG47" s="2057"/>
      <c r="CH47" s="2057"/>
      <c r="CI47" s="2057"/>
      <c r="CJ47" s="2057"/>
      <c r="CK47" s="2181"/>
    </row>
    <row r="48" spans="1:89" ht="11.25" customHeight="1" thickBot="1">
      <c r="B48" s="2063"/>
      <c r="C48" s="2063"/>
      <c r="D48" s="2063"/>
      <c r="E48" s="2063"/>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355"/>
      <c r="AK48" s="2057"/>
      <c r="AL48" s="2057"/>
      <c r="AM48" s="2057"/>
      <c r="AN48" s="2057"/>
      <c r="AO48" s="2057"/>
      <c r="AP48" s="2057"/>
      <c r="AQ48" s="2057"/>
      <c r="AR48" s="2057"/>
      <c r="AU48" s="2209"/>
      <c r="AV48" s="2210"/>
      <c r="AW48" s="2210"/>
      <c r="AX48" s="2210"/>
      <c r="AY48" s="2210"/>
      <c r="AZ48" s="2210"/>
      <c r="BA48" s="2210"/>
      <c r="BB48" s="2210"/>
      <c r="BC48" s="2210"/>
      <c r="BD48" s="2210"/>
      <c r="BE48" s="2210"/>
      <c r="BF48" s="2210"/>
      <c r="BG48" s="2210"/>
      <c r="BH48" s="2210"/>
      <c r="BI48" s="2210"/>
      <c r="BJ48" s="2210"/>
      <c r="BK48" s="2210"/>
      <c r="BL48" s="2210"/>
      <c r="BM48" s="2210"/>
      <c r="BN48" s="2210"/>
      <c r="BO48" s="2210"/>
      <c r="BP48" s="2210"/>
      <c r="BQ48" s="2210"/>
      <c r="BR48" s="2210"/>
      <c r="BS48" s="2210"/>
      <c r="BT48" s="2210"/>
      <c r="BU48" s="2210"/>
      <c r="BV48" s="2210"/>
      <c r="BW48" s="2210"/>
      <c r="BX48" s="2210"/>
      <c r="BY48" s="2210"/>
      <c r="BZ48" s="2210"/>
      <c r="CA48" s="2210"/>
      <c r="CB48" s="2210"/>
      <c r="CC48" s="569"/>
      <c r="CD48" s="2211"/>
      <c r="CE48" s="2211"/>
      <c r="CF48" s="2211"/>
      <c r="CG48" s="2211"/>
      <c r="CH48" s="2211"/>
      <c r="CI48" s="2211"/>
      <c r="CJ48" s="2211"/>
      <c r="CK48" s="2212"/>
    </row>
    <row r="49" spans="1:90" ht="11.25" customHeight="1" thickTop="1">
      <c r="A49" s="369"/>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369"/>
      <c r="AJ49" s="355"/>
      <c r="AK49" s="193"/>
      <c r="AL49" s="193"/>
      <c r="AM49" s="193"/>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465"/>
      <c r="BQ49" s="465"/>
      <c r="BR49" s="465"/>
      <c r="BS49" s="465"/>
      <c r="BT49" s="465"/>
      <c r="BU49" s="465"/>
      <c r="BV49" s="465"/>
      <c r="BW49" s="465"/>
      <c r="BX49" s="465"/>
      <c r="BY49" s="465"/>
      <c r="BZ49" s="465"/>
      <c r="CA49" s="465"/>
      <c r="CB49" s="369"/>
      <c r="CD49" s="355"/>
      <c r="CE49" s="355"/>
      <c r="CF49" s="355"/>
    </row>
    <row r="50" spans="1:90" ht="11.25" customHeight="1">
      <c r="A50" s="369"/>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369"/>
      <c r="AJ50" s="355"/>
      <c r="AK50" s="193"/>
      <c r="AL50" s="193"/>
      <c r="AM50" s="193"/>
      <c r="AQ50" s="355"/>
      <c r="AR50" s="193"/>
      <c r="AS50" s="193"/>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369"/>
      <c r="CD50" s="355"/>
      <c r="CE50" s="355"/>
      <c r="CF50" s="355"/>
      <c r="CJ50" s="355"/>
      <c r="CK50" s="355"/>
      <c r="CL50" s="355"/>
    </row>
    <row r="51" spans="1:90" ht="11.25" customHeight="1">
      <c r="A51" s="369"/>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369"/>
      <c r="AJ51" s="355"/>
      <c r="AK51" s="193"/>
      <c r="AL51" s="193"/>
      <c r="AM51" s="193"/>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369"/>
      <c r="CD51" s="355"/>
      <c r="CE51" s="355"/>
      <c r="CF51" s="355"/>
    </row>
    <row r="52" spans="1:90" ht="11.2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55"/>
      <c r="AK52" s="193"/>
      <c r="AL52" s="193"/>
      <c r="AM52" s="193"/>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D52" s="355"/>
      <c r="CE52" s="355"/>
      <c r="CF52" s="355"/>
    </row>
    <row r="53" spans="1:90" ht="13.5" customHeight="1">
      <c r="A53" s="126" t="s">
        <v>714</v>
      </c>
      <c r="AJ53" s="194"/>
      <c r="AK53" s="193"/>
      <c r="AL53" s="193"/>
      <c r="AM53" s="193"/>
      <c r="CC53" s="194"/>
      <c r="CD53" s="355"/>
      <c r="CE53" s="355"/>
      <c r="CF53" s="355"/>
    </row>
  </sheetData>
  <mergeCells count="622">
    <mergeCell ref="AU45:CB48"/>
    <mergeCell ref="CD45:CG48"/>
    <mergeCell ref="CH45:CK48"/>
    <mergeCell ref="AV44:AY44"/>
    <mergeCell ref="AZ44:BB44"/>
    <mergeCell ref="BC44:BE44"/>
    <mergeCell ref="BF44:BH44"/>
    <mergeCell ref="BI44:BK44"/>
    <mergeCell ref="BR44:BS44"/>
    <mergeCell ref="BT44:BU44"/>
    <mergeCell ref="CD44:CG44"/>
    <mergeCell ref="CH44:CK44"/>
    <mergeCell ref="BI41:BK41"/>
    <mergeCell ref="CD41:CG41"/>
    <mergeCell ref="CH41:CK41"/>
    <mergeCell ref="AV42:AY42"/>
    <mergeCell ref="AZ42:BB42"/>
    <mergeCell ref="BC42:BE42"/>
    <mergeCell ref="BF42:BH42"/>
    <mergeCell ref="BI42:BK42"/>
    <mergeCell ref="BR42:BS42"/>
    <mergeCell ref="CD42:CG43"/>
    <mergeCell ref="CH42:CK43"/>
    <mergeCell ref="AV43:AY43"/>
    <mergeCell ref="AZ43:BB43"/>
    <mergeCell ref="BC43:BE43"/>
    <mergeCell ref="BF43:BH43"/>
    <mergeCell ref="BI43:BK43"/>
    <mergeCell ref="BR43:BS43"/>
    <mergeCell ref="CH36:CK37"/>
    <mergeCell ref="BR37:BU37"/>
    <mergeCell ref="AU38:AY39"/>
    <mergeCell ref="AZ38:BE38"/>
    <mergeCell ref="BF38:BK38"/>
    <mergeCell ref="BR38:BS39"/>
    <mergeCell ref="BT38:BU39"/>
    <mergeCell ref="CD38:CG40"/>
    <mergeCell ref="CH38:CK40"/>
    <mergeCell ref="AZ39:BB39"/>
    <mergeCell ref="BC39:BE39"/>
    <mergeCell ref="BF39:BH39"/>
    <mergeCell ref="BI39:BK39"/>
    <mergeCell ref="AV40:AY40"/>
    <mergeCell ref="AZ40:BB40"/>
    <mergeCell ref="BC40:BE40"/>
    <mergeCell ref="BF40:BH40"/>
    <mergeCell ref="BI40:BK40"/>
    <mergeCell ref="BR40:BS41"/>
    <mergeCell ref="BT40:BU43"/>
    <mergeCell ref="AV41:AY41"/>
    <mergeCell ref="AZ41:BB41"/>
    <mergeCell ref="BC41:BE41"/>
    <mergeCell ref="BF41:BH41"/>
    <mergeCell ref="AU35:AY35"/>
    <mergeCell ref="AZ35:BB35"/>
    <mergeCell ref="BC35:BE35"/>
    <mergeCell ref="BF35:BH35"/>
    <mergeCell ref="BI35:BK35"/>
    <mergeCell ref="BR35:BU35"/>
    <mergeCell ref="BV35:BX35"/>
    <mergeCell ref="BY35:CA35"/>
    <mergeCell ref="CD36:CG37"/>
    <mergeCell ref="BY33:CA33"/>
    <mergeCell ref="AU34:AY34"/>
    <mergeCell ref="AZ34:BB34"/>
    <mergeCell ref="BC34:BE34"/>
    <mergeCell ref="BF34:BH34"/>
    <mergeCell ref="BI34:BK34"/>
    <mergeCell ref="BR34:BU34"/>
    <mergeCell ref="BV34:BX34"/>
    <mergeCell ref="BY34:CA34"/>
    <mergeCell ref="AU31:AY31"/>
    <mergeCell ref="AZ31:BB31"/>
    <mergeCell ref="BC31:BE31"/>
    <mergeCell ref="BF31:BH31"/>
    <mergeCell ref="BI31:BK31"/>
    <mergeCell ref="BR31:BU31"/>
    <mergeCell ref="BV31:BX31"/>
    <mergeCell ref="BY31:CA31"/>
    <mergeCell ref="CD31:CK35"/>
    <mergeCell ref="AU32:AY32"/>
    <mergeCell ref="AZ32:BB32"/>
    <mergeCell ref="BC32:BE32"/>
    <mergeCell ref="BF32:BH32"/>
    <mergeCell ref="BI32:BK32"/>
    <mergeCell ref="BR32:BU32"/>
    <mergeCell ref="BV32:BX32"/>
    <mergeCell ref="BY32:CA32"/>
    <mergeCell ref="AU33:AY33"/>
    <mergeCell ref="AZ33:BB33"/>
    <mergeCell ref="BC33:BE33"/>
    <mergeCell ref="BF33:BH33"/>
    <mergeCell ref="BI33:BK33"/>
    <mergeCell ref="BR33:BU33"/>
    <mergeCell ref="BV33:BX33"/>
    <mergeCell ref="CD27:CG28"/>
    <mergeCell ref="CH27:CK28"/>
    <mergeCell ref="AU28:AY30"/>
    <mergeCell ref="AZ28:BK28"/>
    <mergeCell ref="BR28:BU30"/>
    <mergeCell ref="BV28:CA28"/>
    <mergeCell ref="AZ29:BE29"/>
    <mergeCell ref="BF29:BK29"/>
    <mergeCell ref="BV29:CA29"/>
    <mergeCell ref="CD29:CG30"/>
    <mergeCell ref="CH29:CK30"/>
    <mergeCell ref="AZ30:BB30"/>
    <mergeCell ref="BC30:BE30"/>
    <mergeCell ref="BF30:BH30"/>
    <mergeCell ref="BI30:BK30"/>
    <mergeCell ref="BV30:BX30"/>
    <mergeCell ref="BY30:CA30"/>
    <mergeCell ref="CD24:CK24"/>
    <mergeCell ref="AU25:BH25"/>
    <mergeCell ref="BI25:BK25"/>
    <mergeCell ref="BL25:BQ25"/>
    <mergeCell ref="BV25:CA25"/>
    <mergeCell ref="CD25:CG25"/>
    <mergeCell ref="CH25:CK25"/>
    <mergeCell ref="CD26:CG26"/>
    <mergeCell ref="CH26:CK26"/>
    <mergeCell ref="BV23:BX23"/>
    <mergeCell ref="BY23:CA23"/>
    <mergeCell ref="AU24:AY24"/>
    <mergeCell ref="AZ24:BB24"/>
    <mergeCell ref="BC24:BE24"/>
    <mergeCell ref="BF24:BH24"/>
    <mergeCell ref="BI24:BK24"/>
    <mergeCell ref="BL24:BN24"/>
    <mergeCell ref="BO24:BQ24"/>
    <mergeCell ref="BR24:BU25"/>
    <mergeCell ref="BV24:BX24"/>
    <mergeCell ref="BY24:CA24"/>
    <mergeCell ref="BV21:BX21"/>
    <mergeCell ref="BY21:CA21"/>
    <mergeCell ref="CD21:CK21"/>
    <mergeCell ref="AV22:AY22"/>
    <mergeCell ref="AZ22:BB22"/>
    <mergeCell ref="BC22:BE22"/>
    <mergeCell ref="BF22:BH22"/>
    <mergeCell ref="BI22:BK22"/>
    <mergeCell ref="BL22:BN22"/>
    <mergeCell ref="BO22:BQ22"/>
    <mergeCell ref="BR22:BS22"/>
    <mergeCell ref="BT22:BU22"/>
    <mergeCell ref="BV22:BX22"/>
    <mergeCell ref="BY22:CA22"/>
    <mergeCell ref="CD22:CK23"/>
    <mergeCell ref="AV23:AY23"/>
    <mergeCell ref="AZ23:BB23"/>
    <mergeCell ref="BC23:BE23"/>
    <mergeCell ref="BF23:BH23"/>
    <mergeCell ref="BI23:BK23"/>
    <mergeCell ref="BL23:BN23"/>
    <mergeCell ref="BO23:BQ23"/>
    <mergeCell ref="BR23:BS23"/>
    <mergeCell ref="BT23:BU23"/>
    <mergeCell ref="AV21:AY21"/>
    <mergeCell ref="AZ21:BB21"/>
    <mergeCell ref="BC21:BE21"/>
    <mergeCell ref="BF21:BH21"/>
    <mergeCell ref="BI21:BK21"/>
    <mergeCell ref="BL21:BN21"/>
    <mergeCell ref="BO21:BQ21"/>
    <mergeCell ref="BR21:BS21"/>
    <mergeCell ref="BT21:BU21"/>
    <mergeCell ref="CD19:CK20"/>
    <mergeCell ref="AV20:AY20"/>
    <mergeCell ref="AZ20:BB20"/>
    <mergeCell ref="BC20:BE20"/>
    <mergeCell ref="BF20:BH20"/>
    <mergeCell ref="BI20:BK20"/>
    <mergeCell ref="BL20:BN20"/>
    <mergeCell ref="BO20:BQ20"/>
    <mergeCell ref="BR20:BS20"/>
    <mergeCell ref="BV20:BX20"/>
    <mergeCell ref="BY20:CA20"/>
    <mergeCell ref="BC18:BE18"/>
    <mergeCell ref="BF18:BH18"/>
    <mergeCell ref="BI18:BK18"/>
    <mergeCell ref="BL18:BN18"/>
    <mergeCell ref="BO18:BQ18"/>
    <mergeCell ref="BR18:BS18"/>
    <mergeCell ref="BV18:BX18"/>
    <mergeCell ref="BY18:CA18"/>
    <mergeCell ref="AV19:AY19"/>
    <mergeCell ref="AZ19:BB19"/>
    <mergeCell ref="BC19:BE19"/>
    <mergeCell ref="BF19:BH19"/>
    <mergeCell ref="BI19:BK19"/>
    <mergeCell ref="BL19:BN19"/>
    <mergeCell ref="BO19:BQ19"/>
    <mergeCell ref="BR19:BS19"/>
    <mergeCell ref="BV19:BX19"/>
    <mergeCell ref="BY19:CA19"/>
    <mergeCell ref="BY15:CA15"/>
    <mergeCell ref="CD15:CK18"/>
    <mergeCell ref="AV16:AY16"/>
    <mergeCell ref="AZ16:BB16"/>
    <mergeCell ref="BC16:BE16"/>
    <mergeCell ref="BF16:BH16"/>
    <mergeCell ref="BI16:BK16"/>
    <mergeCell ref="BL16:BN16"/>
    <mergeCell ref="BO16:BQ16"/>
    <mergeCell ref="BR16:BS16"/>
    <mergeCell ref="BV16:BX16"/>
    <mergeCell ref="BY16:CA16"/>
    <mergeCell ref="AV17:AY17"/>
    <mergeCell ref="AZ17:BB17"/>
    <mergeCell ref="BC17:BE17"/>
    <mergeCell ref="BF17:BH17"/>
    <mergeCell ref="BI17:BK17"/>
    <mergeCell ref="BL17:BN17"/>
    <mergeCell ref="BO17:BQ17"/>
    <mergeCell ref="BR17:BS17"/>
    <mergeCell ref="BV17:BX17"/>
    <mergeCell ref="BY17:CA17"/>
    <mergeCell ref="AV18:AY18"/>
    <mergeCell ref="AZ18:BB18"/>
    <mergeCell ref="AV15:AY15"/>
    <mergeCell ref="AZ15:BB15"/>
    <mergeCell ref="BC15:BE15"/>
    <mergeCell ref="BF15:BH15"/>
    <mergeCell ref="BI15:BK15"/>
    <mergeCell ref="BL15:BN15"/>
    <mergeCell ref="BO15:BQ15"/>
    <mergeCell ref="BR15:BS15"/>
    <mergeCell ref="BV15:BX15"/>
    <mergeCell ref="BY13:CA13"/>
    <mergeCell ref="CD13:CK14"/>
    <mergeCell ref="AV14:AY14"/>
    <mergeCell ref="AZ14:BB14"/>
    <mergeCell ref="BC14:BE14"/>
    <mergeCell ref="BF14:BH14"/>
    <mergeCell ref="BI14:BK14"/>
    <mergeCell ref="BL14:BN14"/>
    <mergeCell ref="BO14:BQ14"/>
    <mergeCell ref="BR14:BS14"/>
    <mergeCell ref="BV14:BX14"/>
    <mergeCell ref="BY14:CA14"/>
    <mergeCell ref="AV13:AY13"/>
    <mergeCell ref="AZ13:BB13"/>
    <mergeCell ref="BC13:BE13"/>
    <mergeCell ref="BF13:BH13"/>
    <mergeCell ref="BI13:BK13"/>
    <mergeCell ref="BL13:BN13"/>
    <mergeCell ref="BO13:BQ13"/>
    <mergeCell ref="BR13:BS13"/>
    <mergeCell ref="BV13:BX13"/>
    <mergeCell ref="CF10:CK10"/>
    <mergeCell ref="CF11:CK11"/>
    <mergeCell ref="AV12:AY12"/>
    <mergeCell ref="AZ12:BB12"/>
    <mergeCell ref="BC12:BE12"/>
    <mergeCell ref="BF12:BH12"/>
    <mergeCell ref="BI12:BK12"/>
    <mergeCell ref="BL12:BN12"/>
    <mergeCell ref="BO12:BQ12"/>
    <mergeCell ref="BV12:BX12"/>
    <mergeCell ref="BY12:CA12"/>
    <mergeCell ref="CF12:CK12"/>
    <mergeCell ref="CD10:CE10"/>
    <mergeCell ref="CD11:CE11"/>
    <mergeCell ref="CD12:CE12"/>
    <mergeCell ref="AZ10:BB10"/>
    <mergeCell ref="BC10:BE10"/>
    <mergeCell ref="BF10:BH10"/>
    <mergeCell ref="BI10:BK10"/>
    <mergeCell ref="BL10:BN10"/>
    <mergeCell ref="BO10:BQ10"/>
    <mergeCell ref="BR10:BU10"/>
    <mergeCell ref="BV10:BX10"/>
    <mergeCell ref="BY10:CA10"/>
    <mergeCell ref="BK5:BO5"/>
    <mergeCell ref="BP5:CA5"/>
    <mergeCell ref="CD5:CK6"/>
    <mergeCell ref="AU7:CA7"/>
    <mergeCell ref="CD7:CE7"/>
    <mergeCell ref="CG7:CK7"/>
    <mergeCell ref="CF8:CK8"/>
    <mergeCell ref="AZ9:BE9"/>
    <mergeCell ref="BF9:BK9"/>
    <mergeCell ref="BL9:BQ9"/>
    <mergeCell ref="BR9:BS9"/>
    <mergeCell ref="BT9:BU9"/>
    <mergeCell ref="BV9:CA9"/>
    <mergeCell ref="CF9:CK9"/>
    <mergeCell ref="CD8:CE8"/>
    <mergeCell ref="CD9:CE9"/>
    <mergeCell ref="AK22:AR23"/>
    <mergeCell ref="AU4:AY4"/>
    <mergeCell ref="AZ4:BJ4"/>
    <mergeCell ref="BK4:BO4"/>
    <mergeCell ref="BP4:BT4"/>
    <mergeCell ref="BU4:BV4"/>
    <mergeCell ref="AU8:AY10"/>
    <mergeCell ref="AZ8:BQ8"/>
    <mergeCell ref="BR8:BU8"/>
    <mergeCell ref="BV8:CA8"/>
    <mergeCell ref="AV11:AY11"/>
    <mergeCell ref="AZ11:BB11"/>
    <mergeCell ref="BC11:BE11"/>
    <mergeCell ref="BF11:BH11"/>
    <mergeCell ref="BI11:BK11"/>
    <mergeCell ref="BL11:BN11"/>
    <mergeCell ref="BO11:BQ11"/>
    <mergeCell ref="BR11:BS12"/>
    <mergeCell ref="BT11:BU20"/>
    <mergeCell ref="BV11:BX11"/>
    <mergeCell ref="BY11:CA11"/>
    <mergeCell ref="BW4:CA4"/>
    <mergeCell ref="AU5:AY5"/>
    <mergeCell ref="AZ5:BJ5"/>
    <mergeCell ref="AO29:AR30"/>
    <mergeCell ref="AK29:AN30"/>
    <mergeCell ref="AK31:AR35"/>
    <mergeCell ref="J34:L34"/>
    <mergeCell ref="AK45:AN48"/>
    <mergeCell ref="AO45:AR48"/>
    <mergeCell ref="AO42:AR43"/>
    <mergeCell ref="AK42:AN43"/>
    <mergeCell ref="AK44:AN44"/>
    <mergeCell ref="AO44:AR44"/>
    <mergeCell ref="AO41:AR41"/>
    <mergeCell ref="AK41:AN41"/>
    <mergeCell ref="AK38:AN40"/>
    <mergeCell ref="AO38:AR40"/>
    <mergeCell ref="AO36:AR37"/>
    <mergeCell ref="AK36:AN37"/>
    <mergeCell ref="B45:AI48"/>
    <mergeCell ref="S24:U24"/>
    <mergeCell ref="V24:X24"/>
    <mergeCell ref="AK25:AN25"/>
    <mergeCell ref="AO25:AR25"/>
    <mergeCell ref="AK26:AN26"/>
    <mergeCell ref="AO26:AR26"/>
    <mergeCell ref="AK24:AR24"/>
    <mergeCell ref="AK27:AN28"/>
    <mergeCell ref="AO27:AR28"/>
    <mergeCell ref="W4:AA4"/>
    <mergeCell ref="AD4:AH4"/>
    <mergeCell ref="AB4:AC4"/>
    <mergeCell ref="M34:O34"/>
    <mergeCell ref="P34:R34"/>
    <mergeCell ref="Y34:AB34"/>
    <mergeCell ref="AC34:AE34"/>
    <mergeCell ref="M23:O23"/>
    <mergeCell ref="Y23:Z23"/>
    <mergeCell ref="AA23:AB23"/>
    <mergeCell ref="V23:X23"/>
    <mergeCell ref="R5:V5"/>
    <mergeCell ref="P15:R15"/>
    <mergeCell ref="S16:U16"/>
    <mergeCell ref="V16:X16"/>
    <mergeCell ref="AC17:AE17"/>
    <mergeCell ref="AF17:AH17"/>
    <mergeCell ref="AF19:AH19"/>
    <mergeCell ref="AF14:AH14"/>
    <mergeCell ref="AF16:AH16"/>
    <mergeCell ref="AF18:AH18"/>
    <mergeCell ref="V19:X19"/>
    <mergeCell ref="Y19:Z19"/>
    <mergeCell ref="AC19:AE19"/>
    <mergeCell ref="B24:F24"/>
    <mergeCell ref="G24:I24"/>
    <mergeCell ref="J24:L24"/>
    <mergeCell ref="M24:O24"/>
    <mergeCell ref="P24:R24"/>
    <mergeCell ref="C17:F17"/>
    <mergeCell ref="G17:I17"/>
    <mergeCell ref="J17:L17"/>
    <mergeCell ref="M17:O17"/>
    <mergeCell ref="P17:R17"/>
    <mergeCell ref="C21:F21"/>
    <mergeCell ref="C19:F19"/>
    <mergeCell ref="G19:I19"/>
    <mergeCell ref="J19:L19"/>
    <mergeCell ref="M19:O19"/>
    <mergeCell ref="P19:R19"/>
    <mergeCell ref="C20:F20"/>
    <mergeCell ref="G21:I21"/>
    <mergeCell ref="G23:I23"/>
    <mergeCell ref="J21:L21"/>
    <mergeCell ref="M21:O21"/>
    <mergeCell ref="P21:R21"/>
    <mergeCell ref="B4:F4"/>
    <mergeCell ref="M33:O33"/>
    <mergeCell ref="P33:R33"/>
    <mergeCell ref="Y16:Z16"/>
    <mergeCell ref="C18:F18"/>
    <mergeCell ref="G18:I18"/>
    <mergeCell ref="P23:R23"/>
    <mergeCell ref="S23:U23"/>
    <mergeCell ref="C22:F22"/>
    <mergeCell ref="G22:I22"/>
    <mergeCell ref="J22:L22"/>
    <mergeCell ref="M22:O22"/>
    <mergeCell ref="P22:R22"/>
    <mergeCell ref="S22:U22"/>
    <mergeCell ref="B33:F33"/>
    <mergeCell ref="G33:I33"/>
    <mergeCell ref="J33:L33"/>
    <mergeCell ref="J23:L23"/>
    <mergeCell ref="B5:F5"/>
    <mergeCell ref="B7:AH7"/>
    <mergeCell ref="AC8:AH8"/>
    <mergeCell ref="AC10:AE10"/>
    <mergeCell ref="AF10:AH10"/>
    <mergeCell ref="AC9:AH9"/>
    <mergeCell ref="AC23:AE23"/>
    <mergeCell ref="AF23:AH23"/>
    <mergeCell ref="AC33:AE33"/>
    <mergeCell ref="AF33:AH33"/>
    <mergeCell ref="AF22:AH22"/>
    <mergeCell ref="AC24:AE24"/>
    <mergeCell ref="AC18:AE18"/>
    <mergeCell ref="AF24:AH24"/>
    <mergeCell ref="Y24:AB25"/>
    <mergeCell ref="Y22:Z22"/>
    <mergeCell ref="AA22:AB22"/>
    <mergeCell ref="AC22:AE22"/>
    <mergeCell ref="Y21:Z21"/>
    <mergeCell ref="AA21:AB21"/>
    <mergeCell ref="Y20:Z20"/>
    <mergeCell ref="Y18:Z18"/>
    <mergeCell ref="Y33:AB33"/>
    <mergeCell ref="AF34:AH34"/>
    <mergeCell ref="AF31:AH31"/>
    <mergeCell ref="W5:AH5"/>
    <mergeCell ref="AC35:AE35"/>
    <mergeCell ref="AF35:AH35"/>
    <mergeCell ref="G4:Q4"/>
    <mergeCell ref="G5:Q5"/>
    <mergeCell ref="R4:V4"/>
    <mergeCell ref="AC32:AE32"/>
    <mergeCell ref="AF32:AH32"/>
    <mergeCell ref="AC30:AE30"/>
    <mergeCell ref="V22:X22"/>
    <mergeCell ref="V21:X21"/>
    <mergeCell ref="B25:O25"/>
    <mergeCell ref="P25:R25"/>
    <mergeCell ref="G30:I30"/>
    <mergeCell ref="S25:X25"/>
    <mergeCell ref="B32:F32"/>
    <mergeCell ref="C23:F23"/>
    <mergeCell ref="AC21:AE21"/>
    <mergeCell ref="AF21:AH21"/>
    <mergeCell ref="S17:U17"/>
    <mergeCell ref="V17:X17"/>
    <mergeCell ref="AC25:AH25"/>
    <mergeCell ref="C44:F44"/>
    <mergeCell ref="G44:I44"/>
    <mergeCell ref="J44:L44"/>
    <mergeCell ref="M44:O44"/>
    <mergeCell ref="P44:R44"/>
    <mergeCell ref="Y44:Z44"/>
    <mergeCell ref="J35:L35"/>
    <mergeCell ref="M35:O35"/>
    <mergeCell ref="P35:R35"/>
    <mergeCell ref="Y35:AB35"/>
    <mergeCell ref="Y42:Z42"/>
    <mergeCell ref="M38:R38"/>
    <mergeCell ref="AA38:AB39"/>
    <mergeCell ref="G39:I39"/>
    <mergeCell ref="J39:L39"/>
    <mergeCell ref="M39:O39"/>
    <mergeCell ref="P39:R39"/>
    <mergeCell ref="Y38:Z39"/>
    <mergeCell ref="AA44:AB44"/>
    <mergeCell ref="C43:F43"/>
    <mergeCell ref="G43:I43"/>
    <mergeCell ref="J43:L43"/>
    <mergeCell ref="G38:L38"/>
    <mergeCell ref="B35:F35"/>
    <mergeCell ref="B31:F31"/>
    <mergeCell ref="G31:I31"/>
    <mergeCell ref="J31:L31"/>
    <mergeCell ref="M31:O31"/>
    <mergeCell ref="P31:R31"/>
    <mergeCell ref="G35:I35"/>
    <mergeCell ref="Y31:AB31"/>
    <mergeCell ref="AC31:AE31"/>
    <mergeCell ref="C42:F42"/>
    <mergeCell ref="P32:R32"/>
    <mergeCell ref="G42:I42"/>
    <mergeCell ref="J42:L42"/>
    <mergeCell ref="M42:O42"/>
    <mergeCell ref="P42:R42"/>
    <mergeCell ref="C41:F41"/>
    <mergeCell ref="G41:I41"/>
    <mergeCell ref="J41:L41"/>
    <mergeCell ref="M41:O41"/>
    <mergeCell ref="P41:R41"/>
    <mergeCell ref="Y37:AB37"/>
    <mergeCell ref="Y32:AB32"/>
    <mergeCell ref="B38:F39"/>
    <mergeCell ref="B34:F34"/>
    <mergeCell ref="G34:I34"/>
    <mergeCell ref="B28:F30"/>
    <mergeCell ref="G28:R28"/>
    <mergeCell ref="Y28:AB30"/>
    <mergeCell ref="AC28:AH28"/>
    <mergeCell ref="G29:L29"/>
    <mergeCell ref="M29:R29"/>
    <mergeCell ref="AC29:AH29"/>
    <mergeCell ref="AF30:AH30"/>
    <mergeCell ref="P43:R43"/>
    <mergeCell ref="Y43:Z43"/>
    <mergeCell ref="AA40:AB43"/>
    <mergeCell ref="C40:F40"/>
    <mergeCell ref="G40:I40"/>
    <mergeCell ref="J40:L40"/>
    <mergeCell ref="M40:O40"/>
    <mergeCell ref="P40:R40"/>
    <mergeCell ref="J30:L30"/>
    <mergeCell ref="M30:O30"/>
    <mergeCell ref="P30:R30"/>
    <mergeCell ref="G32:I32"/>
    <mergeCell ref="J32:L32"/>
    <mergeCell ref="M32:O32"/>
    <mergeCell ref="M43:O43"/>
    <mergeCell ref="Y40:Z41"/>
    <mergeCell ref="S21:U21"/>
    <mergeCell ref="G20:I20"/>
    <mergeCell ref="J20:L20"/>
    <mergeCell ref="M20:O20"/>
    <mergeCell ref="P20:R20"/>
    <mergeCell ref="S18:U18"/>
    <mergeCell ref="J18:L18"/>
    <mergeCell ref="M18:O18"/>
    <mergeCell ref="P18:R18"/>
    <mergeCell ref="S20:U20"/>
    <mergeCell ref="S19:U19"/>
    <mergeCell ref="C16:F16"/>
    <mergeCell ref="G16:I16"/>
    <mergeCell ref="J16:L16"/>
    <mergeCell ref="M16:O16"/>
    <mergeCell ref="J13:L13"/>
    <mergeCell ref="M13:O13"/>
    <mergeCell ref="P13:R13"/>
    <mergeCell ref="S15:U15"/>
    <mergeCell ref="C15:F15"/>
    <mergeCell ref="G15:I15"/>
    <mergeCell ref="J15:L15"/>
    <mergeCell ref="M15:O15"/>
    <mergeCell ref="P16:R16"/>
    <mergeCell ref="G12:I12"/>
    <mergeCell ref="J12:L12"/>
    <mergeCell ref="M12:O12"/>
    <mergeCell ref="P12:R12"/>
    <mergeCell ref="Y13:Z13"/>
    <mergeCell ref="C14:F14"/>
    <mergeCell ref="G14:I14"/>
    <mergeCell ref="J14:L14"/>
    <mergeCell ref="M14:O14"/>
    <mergeCell ref="P14:R14"/>
    <mergeCell ref="S14:U14"/>
    <mergeCell ref="V14:X14"/>
    <mergeCell ref="Y14:Z14"/>
    <mergeCell ref="C13:F13"/>
    <mergeCell ref="G13:I13"/>
    <mergeCell ref="B8:F10"/>
    <mergeCell ref="G8:X8"/>
    <mergeCell ref="G10:I10"/>
    <mergeCell ref="J10:L10"/>
    <mergeCell ref="M10:O10"/>
    <mergeCell ref="P10:R10"/>
    <mergeCell ref="G9:L9"/>
    <mergeCell ref="M9:R9"/>
    <mergeCell ref="S9:X9"/>
    <mergeCell ref="AF12:AH12"/>
    <mergeCell ref="S11:U11"/>
    <mergeCell ref="V11:X11"/>
    <mergeCell ref="AF13:AH13"/>
    <mergeCell ref="Y11:Z12"/>
    <mergeCell ref="AA11:AB20"/>
    <mergeCell ref="AF20:AH20"/>
    <mergeCell ref="AC11:AE11"/>
    <mergeCell ref="S13:U13"/>
    <mergeCell ref="V13:X13"/>
    <mergeCell ref="Y17:Z17"/>
    <mergeCell ref="AC16:AE16"/>
    <mergeCell ref="AC14:AE14"/>
    <mergeCell ref="AC13:AE13"/>
    <mergeCell ref="AC20:AE20"/>
    <mergeCell ref="V20:X20"/>
    <mergeCell ref="V18:X18"/>
    <mergeCell ref="C11:F11"/>
    <mergeCell ref="G11:I11"/>
    <mergeCell ref="J11:L11"/>
    <mergeCell ref="M11:O11"/>
    <mergeCell ref="P11:R11"/>
    <mergeCell ref="V15:X15"/>
    <mergeCell ref="Y15:Z15"/>
    <mergeCell ref="C12:F12"/>
    <mergeCell ref="AU1:CK1"/>
    <mergeCell ref="AU2:CK2"/>
    <mergeCell ref="A2:AS2"/>
    <mergeCell ref="AK5:AR6"/>
    <mergeCell ref="AC15:AE15"/>
    <mergeCell ref="AF15:AH15"/>
    <mergeCell ref="S10:U10"/>
    <mergeCell ref="V10:X10"/>
    <mergeCell ref="Y8:AB8"/>
    <mergeCell ref="Y10:AB10"/>
    <mergeCell ref="Y9:Z9"/>
    <mergeCell ref="AA9:AB9"/>
    <mergeCell ref="AF11:AH11"/>
    <mergeCell ref="S12:U12"/>
    <mergeCell ref="V12:X12"/>
    <mergeCell ref="AC12:AE12"/>
    <mergeCell ref="AK21:AR21"/>
    <mergeCell ref="AK19:AR20"/>
    <mergeCell ref="AK13:AR14"/>
    <mergeCell ref="AK15:AR18"/>
    <mergeCell ref="AK7:AL7"/>
    <mergeCell ref="AM8:AR8"/>
    <mergeCell ref="AM9:AR9"/>
    <mergeCell ref="AM10:AR10"/>
    <mergeCell ref="AM11:AR11"/>
    <mergeCell ref="AM12:AR12"/>
    <mergeCell ref="AN7:AR7"/>
  </mergeCells>
  <phoneticPr fontId="2"/>
  <pageMargins left="0.70866141732283472" right="0.70866141732283472" top="0.74803149606299213" bottom="0.74803149606299213" header="0.31496062992125984" footer="0.31496062992125984"/>
  <pageSetup paperSize="9" scale="82" orientation="portrait" cellComments="asDisplayed" r:id="rId1"/>
  <headerFooter>
    <oddFooter>&amp;L2025年4月版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36</xdr:col>
                    <xdr:colOff>76200</xdr:colOff>
                    <xdr:row>7</xdr:row>
                    <xdr:rowOff>57150</xdr:rowOff>
                  </from>
                  <to>
                    <xdr:col>37</xdr:col>
                    <xdr:colOff>133350</xdr:colOff>
                    <xdr:row>7</xdr:row>
                    <xdr:rowOff>247650</xdr:rowOff>
                  </to>
                </anchor>
              </controlPr>
            </control>
          </mc:Choice>
        </mc:AlternateContent>
        <mc:AlternateContent xmlns:mc="http://schemas.openxmlformats.org/markup-compatibility/2006">
          <mc:Choice Requires="x14">
            <control shapeId="18470" r:id="rId5" name="Check Box 38">
              <controlPr defaultSize="0" autoFill="0" autoLine="0" autoPict="0">
                <anchor moveWithCells="1">
                  <from>
                    <xdr:col>36</xdr:col>
                    <xdr:colOff>76200</xdr:colOff>
                    <xdr:row>8</xdr:row>
                    <xdr:rowOff>57150</xdr:rowOff>
                  </from>
                  <to>
                    <xdr:col>37</xdr:col>
                    <xdr:colOff>133350</xdr:colOff>
                    <xdr:row>8</xdr:row>
                    <xdr:rowOff>247650</xdr:rowOff>
                  </to>
                </anchor>
              </controlPr>
            </control>
          </mc:Choice>
        </mc:AlternateContent>
        <mc:AlternateContent xmlns:mc="http://schemas.openxmlformats.org/markup-compatibility/2006">
          <mc:Choice Requires="x14">
            <control shapeId="18471" r:id="rId6" name="Check Box 39">
              <controlPr defaultSize="0" autoFill="0" autoLine="0" autoPict="0">
                <anchor moveWithCells="1">
                  <from>
                    <xdr:col>36</xdr:col>
                    <xdr:colOff>76200</xdr:colOff>
                    <xdr:row>9</xdr:row>
                    <xdr:rowOff>57150</xdr:rowOff>
                  </from>
                  <to>
                    <xdr:col>37</xdr:col>
                    <xdr:colOff>133350</xdr:colOff>
                    <xdr:row>9</xdr:row>
                    <xdr:rowOff>247650</xdr:rowOff>
                  </to>
                </anchor>
              </controlPr>
            </control>
          </mc:Choice>
        </mc:AlternateContent>
        <mc:AlternateContent xmlns:mc="http://schemas.openxmlformats.org/markup-compatibility/2006">
          <mc:Choice Requires="x14">
            <control shapeId="18472" r:id="rId7" name="Check Box 40">
              <controlPr defaultSize="0" autoFill="0" autoLine="0" autoPict="0">
                <anchor moveWithCells="1">
                  <from>
                    <xdr:col>36</xdr:col>
                    <xdr:colOff>76200</xdr:colOff>
                    <xdr:row>10</xdr:row>
                    <xdr:rowOff>57150</xdr:rowOff>
                  </from>
                  <to>
                    <xdr:col>37</xdr:col>
                    <xdr:colOff>133350</xdr:colOff>
                    <xdr:row>10</xdr:row>
                    <xdr:rowOff>247650</xdr:rowOff>
                  </to>
                </anchor>
              </controlPr>
            </control>
          </mc:Choice>
        </mc:AlternateContent>
        <mc:AlternateContent xmlns:mc="http://schemas.openxmlformats.org/markup-compatibility/2006">
          <mc:Choice Requires="x14">
            <control shapeId="18473" r:id="rId8" name="Check Box 41">
              <controlPr defaultSize="0" autoFill="0" autoLine="0" autoPict="0">
                <anchor moveWithCells="1">
                  <from>
                    <xdr:col>36</xdr:col>
                    <xdr:colOff>76200</xdr:colOff>
                    <xdr:row>11</xdr:row>
                    <xdr:rowOff>57150</xdr:rowOff>
                  </from>
                  <to>
                    <xdr:col>37</xdr:col>
                    <xdr:colOff>133350</xdr:colOff>
                    <xdr:row>11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8ADE-A441-400D-84F8-696AEDF610B9}">
  <sheetPr codeName="Sheet6">
    <tabColor rgb="FF00B0F0"/>
    <pageSetUpPr fitToPage="1"/>
  </sheetPr>
  <dimension ref="A1:CW259"/>
  <sheetViews>
    <sheetView view="pageBreakPreview" zoomScaleNormal="85" zoomScaleSheetLayoutView="100" zoomScalePageLayoutView="70" workbookViewId="0">
      <selection activeCell="F9" sqref="F9:H10"/>
    </sheetView>
  </sheetViews>
  <sheetFormatPr defaultColWidth="2.25" defaultRowHeight="12" customHeight="1"/>
  <cols>
    <col min="1" max="15" width="2.25" style="126"/>
    <col min="16" max="16" width="2.25" style="356"/>
    <col min="17" max="50" width="2.25" style="126"/>
    <col min="51" max="51" width="6.125" style="126" customWidth="1"/>
    <col min="52" max="66" width="2.25" style="126"/>
    <col min="67" max="67" width="2.25" style="356"/>
    <col min="68" max="16384" width="2.25" style="126"/>
  </cols>
  <sheetData>
    <row r="1" spans="1:101" ht="12" customHeight="1" thickTop="1" thickBot="1">
      <c r="P1" s="126"/>
      <c r="AZ1" s="1816"/>
      <c r="BA1" s="1817"/>
      <c r="BB1" s="1817"/>
      <c r="BC1" s="1817"/>
      <c r="BD1" s="1817"/>
      <c r="BE1" s="1817"/>
      <c r="BF1" s="1817"/>
      <c r="BG1" s="1817"/>
      <c r="BH1" s="1817"/>
      <c r="BI1" s="1817"/>
      <c r="BJ1" s="1817"/>
      <c r="BK1" s="1817"/>
      <c r="BL1" s="1817"/>
      <c r="BM1" s="1817"/>
      <c r="BN1" s="1817"/>
      <c r="BO1" s="1817"/>
      <c r="BP1" s="1817"/>
      <c r="BQ1" s="1817"/>
      <c r="BR1" s="1817"/>
      <c r="BS1" s="1817"/>
      <c r="BT1" s="1817"/>
      <c r="BU1" s="1817"/>
      <c r="BV1" s="1817"/>
      <c r="BW1" s="1817"/>
      <c r="BX1" s="1817"/>
      <c r="BY1" s="1817"/>
      <c r="BZ1" s="1817"/>
      <c r="CA1" s="1817"/>
      <c r="CB1" s="1817"/>
      <c r="CC1" s="1817"/>
      <c r="CD1" s="1817"/>
      <c r="CE1" s="1817"/>
      <c r="CF1" s="1817"/>
      <c r="CG1" s="1817"/>
      <c r="CH1" s="1817"/>
      <c r="CI1" s="1817"/>
      <c r="CJ1" s="1817"/>
      <c r="CK1" s="1817"/>
      <c r="CL1" s="1817"/>
      <c r="CM1" s="1817"/>
      <c r="CN1" s="1817"/>
      <c r="CO1" s="1817"/>
      <c r="CP1" s="1817"/>
      <c r="CQ1" s="1817"/>
      <c r="CR1" s="1817"/>
      <c r="CS1" s="1817"/>
      <c r="CT1" s="1817"/>
      <c r="CU1" s="1817"/>
      <c r="CV1" s="1817"/>
      <c r="CW1" s="1818"/>
    </row>
    <row r="2" spans="1:101" ht="12" customHeight="1">
      <c r="A2" s="355"/>
      <c r="B2" s="207"/>
      <c r="C2" s="2520" t="s">
        <v>557</v>
      </c>
      <c r="D2" s="2520"/>
      <c r="E2" s="2520"/>
      <c r="F2" s="2520"/>
      <c r="G2" s="2520"/>
      <c r="H2" s="2520"/>
      <c r="I2" s="2520"/>
      <c r="J2" s="2520"/>
      <c r="K2" s="2520"/>
      <c r="L2" s="2520"/>
      <c r="M2" s="2520"/>
      <c r="N2" s="2520"/>
      <c r="O2" s="2520"/>
      <c r="P2" s="753"/>
      <c r="Q2" s="753"/>
      <c r="R2" s="753"/>
      <c r="U2" s="2496" t="s">
        <v>285</v>
      </c>
      <c r="V2" s="2497"/>
      <c r="W2" s="2497"/>
      <c r="X2" s="2497"/>
      <c r="Y2" s="2502" t="str">
        <f>IF(①利用申込書!D4="","",①利用申込書!D4)</f>
        <v/>
      </c>
      <c r="Z2" s="2502"/>
      <c r="AA2" s="2502"/>
      <c r="AB2" s="2502"/>
      <c r="AC2" s="2502"/>
      <c r="AD2" s="2502"/>
      <c r="AE2" s="2502"/>
      <c r="AF2" s="2502"/>
      <c r="AG2" s="2502"/>
      <c r="AH2" s="2502"/>
      <c r="AI2" s="2503"/>
      <c r="AJ2" s="2508" t="s">
        <v>284</v>
      </c>
      <c r="AK2" s="2509"/>
      <c r="AL2" s="2509"/>
      <c r="AM2" s="2510"/>
      <c r="AN2" s="2517" t="str">
        <f>IF(①利用申込書!BS4="","",①利用申込書!BS4)</f>
        <v/>
      </c>
      <c r="AO2" s="2483"/>
      <c r="AP2" s="2483"/>
      <c r="AQ2" s="2483"/>
      <c r="AR2" s="2483" t="s">
        <v>90</v>
      </c>
      <c r="AS2" s="2483"/>
      <c r="AT2" s="2483" t="str">
        <f>IF(①利用申込書!BS5="","",①利用申込書!BS5)</f>
        <v/>
      </c>
      <c r="AU2" s="2483"/>
      <c r="AV2" s="2483"/>
      <c r="AW2" s="2484"/>
      <c r="AX2" s="397"/>
      <c r="AZ2" s="560"/>
      <c r="BA2" s="207"/>
      <c r="BB2" s="207"/>
      <c r="BC2" s="208"/>
      <c r="BD2" s="2520" t="s">
        <v>557</v>
      </c>
      <c r="BE2" s="2520"/>
      <c r="BF2" s="2520"/>
      <c r="BG2" s="2520"/>
      <c r="BH2" s="2520"/>
      <c r="BI2" s="2520"/>
      <c r="BJ2" s="2520"/>
      <c r="BK2" s="2520"/>
      <c r="BL2" s="2520"/>
      <c r="BM2" s="2520"/>
      <c r="BN2" s="2520"/>
      <c r="BO2" s="2520"/>
      <c r="BP2" s="2520"/>
      <c r="BQ2" s="2520"/>
      <c r="BR2" s="355"/>
      <c r="BS2" s="355"/>
      <c r="BT2" s="2496" t="s">
        <v>285</v>
      </c>
      <c r="BU2" s="2497"/>
      <c r="BV2" s="2497"/>
      <c r="BW2" s="2497"/>
      <c r="BX2" s="2521" t="s">
        <v>720</v>
      </c>
      <c r="BY2" s="2521"/>
      <c r="BZ2" s="2521"/>
      <c r="CA2" s="2521"/>
      <c r="CB2" s="2521"/>
      <c r="CC2" s="2521"/>
      <c r="CD2" s="2521"/>
      <c r="CE2" s="2521"/>
      <c r="CF2" s="2521"/>
      <c r="CG2" s="2521"/>
      <c r="CH2" s="2522"/>
      <c r="CI2" s="2508" t="s">
        <v>284</v>
      </c>
      <c r="CJ2" s="2509"/>
      <c r="CK2" s="2509"/>
      <c r="CL2" s="2510"/>
      <c r="CM2" s="2603">
        <v>45869</v>
      </c>
      <c r="CN2" s="2527"/>
      <c r="CO2" s="2527"/>
      <c r="CP2" s="2527"/>
      <c r="CQ2" s="2398" t="s">
        <v>90</v>
      </c>
      <c r="CR2" s="2398"/>
      <c r="CS2" s="2527">
        <v>45871</v>
      </c>
      <c r="CT2" s="2528"/>
      <c r="CU2" s="2528"/>
      <c r="CV2" s="2529"/>
      <c r="CW2" s="806"/>
    </row>
    <row r="3" spans="1:101" ht="12" customHeight="1">
      <c r="A3" s="207"/>
      <c r="B3" s="207"/>
      <c r="C3" s="2520"/>
      <c r="D3" s="2520"/>
      <c r="E3" s="2520"/>
      <c r="F3" s="2520"/>
      <c r="G3" s="2520"/>
      <c r="H3" s="2520"/>
      <c r="I3" s="2520"/>
      <c r="J3" s="2520"/>
      <c r="K3" s="2520"/>
      <c r="L3" s="2520"/>
      <c r="M3" s="2520"/>
      <c r="N3" s="2520"/>
      <c r="O3" s="2520"/>
      <c r="P3" s="753"/>
      <c r="Q3" s="753"/>
      <c r="R3" s="753"/>
      <c r="U3" s="2498"/>
      <c r="V3" s="2499"/>
      <c r="W3" s="2499"/>
      <c r="X3" s="2499"/>
      <c r="Y3" s="2504"/>
      <c r="Z3" s="2504"/>
      <c r="AA3" s="2504"/>
      <c r="AB3" s="2504"/>
      <c r="AC3" s="2504"/>
      <c r="AD3" s="2504"/>
      <c r="AE3" s="2504"/>
      <c r="AF3" s="2504"/>
      <c r="AG3" s="2504"/>
      <c r="AH3" s="2504"/>
      <c r="AI3" s="2505"/>
      <c r="AJ3" s="2511"/>
      <c r="AK3" s="2512"/>
      <c r="AL3" s="2512"/>
      <c r="AM3" s="2513"/>
      <c r="AN3" s="2518"/>
      <c r="AO3" s="2485"/>
      <c r="AP3" s="2485"/>
      <c r="AQ3" s="2485"/>
      <c r="AR3" s="2485"/>
      <c r="AS3" s="2485"/>
      <c r="AT3" s="2485"/>
      <c r="AU3" s="2485"/>
      <c r="AV3" s="2485"/>
      <c r="AW3" s="2486"/>
      <c r="AX3" s="397"/>
      <c r="AZ3" s="570"/>
      <c r="BA3" s="207"/>
      <c r="BB3" s="207"/>
      <c r="BC3" s="208"/>
      <c r="BD3" s="2520"/>
      <c r="BE3" s="2520"/>
      <c r="BF3" s="2520"/>
      <c r="BG3" s="2520"/>
      <c r="BH3" s="2520"/>
      <c r="BI3" s="2520"/>
      <c r="BJ3" s="2520"/>
      <c r="BK3" s="2520"/>
      <c r="BL3" s="2520"/>
      <c r="BM3" s="2520"/>
      <c r="BN3" s="2520"/>
      <c r="BO3" s="2520"/>
      <c r="BP3" s="2520"/>
      <c r="BQ3" s="2520"/>
      <c r="BR3" s="355"/>
      <c r="BS3" s="355"/>
      <c r="BT3" s="2498"/>
      <c r="BU3" s="2499"/>
      <c r="BV3" s="2499"/>
      <c r="BW3" s="2499"/>
      <c r="BX3" s="2523"/>
      <c r="BY3" s="2523"/>
      <c r="BZ3" s="2523"/>
      <c r="CA3" s="2523"/>
      <c r="CB3" s="2523"/>
      <c r="CC3" s="2523"/>
      <c r="CD3" s="2523"/>
      <c r="CE3" s="2523"/>
      <c r="CF3" s="2523"/>
      <c r="CG3" s="2523"/>
      <c r="CH3" s="2524"/>
      <c r="CI3" s="2511"/>
      <c r="CJ3" s="2512"/>
      <c r="CK3" s="2512"/>
      <c r="CL3" s="2513"/>
      <c r="CM3" s="2604"/>
      <c r="CN3" s="2605"/>
      <c r="CO3" s="2605"/>
      <c r="CP3" s="2605"/>
      <c r="CQ3" s="2400"/>
      <c r="CR3" s="2400"/>
      <c r="CS3" s="2530"/>
      <c r="CT3" s="2530"/>
      <c r="CU3" s="2530"/>
      <c r="CV3" s="2531"/>
      <c r="CW3" s="806"/>
    </row>
    <row r="4" spans="1:101" ht="12" customHeight="1" thickBot="1">
      <c r="A4" s="207"/>
      <c r="B4" s="207"/>
      <c r="C4" s="2520"/>
      <c r="D4" s="2520"/>
      <c r="E4" s="2520"/>
      <c r="F4" s="2520"/>
      <c r="G4" s="2520"/>
      <c r="H4" s="2520"/>
      <c r="I4" s="2520"/>
      <c r="J4" s="2520"/>
      <c r="K4" s="2520"/>
      <c r="L4" s="2520"/>
      <c r="M4" s="2520"/>
      <c r="N4" s="2520"/>
      <c r="O4" s="2520"/>
      <c r="P4" s="753"/>
      <c r="Q4" s="753"/>
      <c r="R4" s="753"/>
      <c r="U4" s="2500"/>
      <c r="V4" s="2501"/>
      <c r="W4" s="2501"/>
      <c r="X4" s="2501"/>
      <c r="Y4" s="2506"/>
      <c r="Z4" s="2506"/>
      <c r="AA4" s="2506"/>
      <c r="AB4" s="2506"/>
      <c r="AC4" s="2506"/>
      <c r="AD4" s="2506"/>
      <c r="AE4" s="2506"/>
      <c r="AF4" s="2506"/>
      <c r="AG4" s="2506"/>
      <c r="AH4" s="2506"/>
      <c r="AI4" s="2507"/>
      <c r="AJ4" s="2514"/>
      <c r="AK4" s="2515"/>
      <c r="AL4" s="2515"/>
      <c r="AM4" s="2516"/>
      <c r="AN4" s="2519"/>
      <c r="AO4" s="2487"/>
      <c r="AP4" s="2487"/>
      <c r="AQ4" s="2487"/>
      <c r="AR4" s="2487"/>
      <c r="AS4" s="2487"/>
      <c r="AT4" s="2487"/>
      <c r="AU4" s="2487"/>
      <c r="AV4" s="2487"/>
      <c r="AW4" s="2488"/>
      <c r="AX4" s="397"/>
      <c r="AZ4" s="570"/>
      <c r="BA4" s="207"/>
      <c r="BB4" s="207"/>
      <c r="BC4" s="207"/>
      <c r="BD4" s="2520"/>
      <c r="BE4" s="2520"/>
      <c r="BF4" s="2520"/>
      <c r="BG4" s="2520"/>
      <c r="BH4" s="2520"/>
      <c r="BI4" s="2520"/>
      <c r="BJ4" s="2520"/>
      <c r="BK4" s="2520"/>
      <c r="BL4" s="2520"/>
      <c r="BM4" s="2520"/>
      <c r="BN4" s="2520"/>
      <c r="BO4" s="2520"/>
      <c r="BP4" s="2520"/>
      <c r="BQ4" s="2520"/>
      <c r="BR4" s="355"/>
      <c r="BS4" s="355"/>
      <c r="BT4" s="2500"/>
      <c r="BU4" s="2501"/>
      <c r="BV4" s="2501"/>
      <c r="BW4" s="2501"/>
      <c r="BX4" s="2525"/>
      <c r="BY4" s="2525"/>
      <c r="BZ4" s="2525"/>
      <c r="CA4" s="2525"/>
      <c r="CB4" s="2525"/>
      <c r="CC4" s="2525"/>
      <c r="CD4" s="2525"/>
      <c r="CE4" s="2525"/>
      <c r="CF4" s="2525"/>
      <c r="CG4" s="2525"/>
      <c r="CH4" s="2526"/>
      <c r="CI4" s="2514"/>
      <c r="CJ4" s="2515"/>
      <c r="CK4" s="2515"/>
      <c r="CL4" s="2516"/>
      <c r="CM4" s="2606"/>
      <c r="CN4" s="2607"/>
      <c r="CO4" s="2607"/>
      <c r="CP4" s="2607"/>
      <c r="CQ4" s="2402"/>
      <c r="CR4" s="2402"/>
      <c r="CS4" s="2532"/>
      <c r="CT4" s="2532"/>
      <c r="CU4" s="2532"/>
      <c r="CV4" s="2533"/>
      <c r="CW4" s="806"/>
    </row>
    <row r="5" spans="1:101" ht="12" customHeight="1" thickBot="1">
      <c r="A5" s="355"/>
      <c r="B5" s="207"/>
      <c r="C5" s="207"/>
      <c r="D5" s="207"/>
      <c r="E5" s="207"/>
      <c r="F5" s="206"/>
      <c r="G5" s="206"/>
      <c r="H5" s="206"/>
      <c r="I5" s="206"/>
      <c r="J5" s="206"/>
      <c r="K5" s="206"/>
      <c r="L5" s="206"/>
      <c r="M5" s="206"/>
      <c r="N5" s="206"/>
      <c r="O5" s="206"/>
      <c r="P5" s="206"/>
      <c r="Q5" s="206"/>
      <c r="R5" s="206"/>
      <c r="S5" s="206"/>
      <c r="V5" s="205"/>
      <c r="W5" s="205"/>
      <c r="X5" s="205"/>
      <c r="Y5" s="205"/>
      <c r="Z5" s="257"/>
      <c r="AA5" s="205"/>
      <c r="AB5" s="205"/>
      <c r="AC5" s="205"/>
      <c r="AD5" s="205"/>
      <c r="AE5" s="205"/>
      <c r="AF5" s="205"/>
      <c r="AG5" s="205"/>
      <c r="AH5" s="205"/>
      <c r="AI5" s="205"/>
      <c r="AJ5" s="205"/>
      <c r="AK5" s="203"/>
      <c r="AL5" s="203"/>
      <c r="AM5" s="203"/>
      <c r="AN5" s="203"/>
      <c r="AO5" s="203"/>
      <c r="AP5" s="203"/>
      <c r="AQ5" s="203"/>
      <c r="AR5" s="203"/>
      <c r="AS5" s="203"/>
      <c r="AT5" s="203"/>
      <c r="AU5" s="203"/>
      <c r="AV5" s="203"/>
      <c r="AW5" s="203"/>
      <c r="AX5" s="203"/>
      <c r="AZ5" s="560"/>
      <c r="BA5" s="207"/>
      <c r="BB5" s="207"/>
      <c r="BC5" s="207"/>
      <c r="BD5" s="207"/>
      <c r="BE5" s="206"/>
      <c r="BF5" s="206"/>
      <c r="BG5" s="206"/>
      <c r="BH5" s="206"/>
      <c r="BI5" s="206"/>
      <c r="BJ5" s="206"/>
      <c r="BK5" s="206"/>
      <c r="BL5" s="206"/>
      <c r="BM5" s="206"/>
      <c r="BN5" s="206"/>
      <c r="BO5" s="206"/>
      <c r="BP5" s="206"/>
      <c r="BQ5" s="206"/>
      <c r="BR5" s="206"/>
      <c r="BS5" s="355"/>
      <c r="BT5" s="355"/>
      <c r="BU5" s="205"/>
      <c r="BV5" s="205"/>
      <c r="BW5" s="205"/>
      <c r="BX5" s="205"/>
      <c r="BY5" s="257"/>
      <c r="BZ5" s="205"/>
      <c r="CA5" s="205"/>
      <c r="CB5" s="205"/>
      <c r="CC5" s="205"/>
      <c r="CD5" s="205"/>
      <c r="CE5" s="205"/>
      <c r="CF5" s="205"/>
      <c r="CG5" s="205"/>
      <c r="CH5" s="205"/>
      <c r="CI5" s="205"/>
      <c r="CJ5" s="203"/>
      <c r="CK5" s="203"/>
      <c r="CL5" s="203"/>
      <c r="CM5" s="203"/>
      <c r="CN5" s="203"/>
      <c r="CO5" s="203"/>
      <c r="CP5" s="203"/>
      <c r="CQ5" s="203"/>
      <c r="CR5" s="203"/>
      <c r="CS5" s="203"/>
      <c r="CT5" s="203"/>
      <c r="CU5" s="203"/>
      <c r="CV5" s="203"/>
      <c r="CW5" s="571"/>
    </row>
    <row r="6" spans="1:101" ht="12" customHeight="1">
      <c r="A6" s="2489"/>
      <c r="B6" s="2490"/>
      <c r="C6" s="2490"/>
      <c r="D6" s="2490"/>
      <c r="E6" s="2490"/>
      <c r="F6" s="2465" t="s">
        <v>240</v>
      </c>
      <c r="G6" s="2465"/>
      <c r="H6" s="2465"/>
      <c r="I6" s="2465"/>
      <c r="J6" s="2465"/>
      <c r="K6" s="2465"/>
      <c r="L6" s="2465"/>
      <c r="M6" s="2465"/>
      <c r="N6" s="2465"/>
      <c r="O6" s="2465"/>
      <c r="P6" s="2465" t="s">
        <v>247</v>
      </c>
      <c r="Q6" s="2465"/>
      <c r="R6" s="2465"/>
      <c r="S6" s="2465"/>
      <c r="T6" s="2465"/>
      <c r="U6" s="2465"/>
      <c r="V6" s="2465"/>
      <c r="W6" s="2465"/>
      <c r="X6" s="2465"/>
      <c r="Y6" s="2494"/>
      <c r="Z6" s="1805"/>
      <c r="AA6" s="1806"/>
      <c r="AB6" s="1806"/>
      <c r="AC6" s="1806"/>
      <c r="AD6" s="1806"/>
      <c r="AE6" s="2465" t="s">
        <v>240</v>
      </c>
      <c r="AF6" s="2465"/>
      <c r="AG6" s="2465"/>
      <c r="AH6" s="2465"/>
      <c r="AI6" s="2465"/>
      <c r="AJ6" s="2465"/>
      <c r="AK6" s="2465"/>
      <c r="AL6" s="2465"/>
      <c r="AM6" s="2465"/>
      <c r="AN6" s="2465"/>
      <c r="AO6" s="2465" t="s">
        <v>247</v>
      </c>
      <c r="AP6" s="2465"/>
      <c r="AQ6" s="2465"/>
      <c r="AR6" s="2465"/>
      <c r="AS6" s="2465"/>
      <c r="AT6" s="2465"/>
      <c r="AU6" s="2465"/>
      <c r="AV6" s="2465"/>
      <c r="AW6" s="2465"/>
      <c r="AX6" s="2495"/>
      <c r="AZ6" s="2534"/>
      <c r="BA6" s="2490"/>
      <c r="BB6" s="2490"/>
      <c r="BC6" s="2490"/>
      <c r="BD6" s="2490"/>
      <c r="BE6" s="2465" t="s">
        <v>240</v>
      </c>
      <c r="BF6" s="2465"/>
      <c r="BG6" s="2465"/>
      <c r="BH6" s="2465"/>
      <c r="BI6" s="2465"/>
      <c r="BJ6" s="2465"/>
      <c r="BK6" s="2465"/>
      <c r="BL6" s="2465"/>
      <c r="BM6" s="2465"/>
      <c r="BN6" s="2465"/>
      <c r="BO6" s="2465" t="s">
        <v>247</v>
      </c>
      <c r="BP6" s="2465"/>
      <c r="BQ6" s="2465"/>
      <c r="BR6" s="2465"/>
      <c r="BS6" s="2465"/>
      <c r="BT6" s="2465"/>
      <c r="BU6" s="2465"/>
      <c r="BV6" s="2465"/>
      <c r="BW6" s="2465"/>
      <c r="BX6" s="2494"/>
      <c r="BY6" s="1805"/>
      <c r="BZ6" s="1806"/>
      <c r="CA6" s="1806"/>
      <c r="CB6" s="1806"/>
      <c r="CC6" s="1806"/>
      <c r="CD6" s="2465" t="s">
        <v>240</v>
      </c>
      <c r="CE6" s="2465"/>
      <c r="CF6" s="2465"/>
      <c r="CG6" s="2465"/>
      <c r="CH6" s="2465"/>
      <c r="CI6" s="2465"/>
      <c r="CJ6" s="2465"/>
      <c r="CK6" s="2465"/>
      <c r="CL6" s="2465"/>
      <c r="CM6" s="2465"/>
      <c r="CN6" s="2465" t="s">
        <v>247</v>
      </c>
      <c r="CO6" s="2465"/>
      <c r="CP6" s="2465"/>
      <c r="CQ6" s="2465"/>
      <c r="CR6" s="2465"/>
      <c r="CS6" s="2465"/>
      <c r="CT6" s="2465"/>
      <c r="CU6" s="2465"/>
      <c r="CV6" s="2465"/>
      <c r="CW6" s="2537"/>
    </row>
    <row r="7" spans="1:101" ht="12" customHeight="1">
      <c r="A7" s="2491"/>
      <c r="B7" s="2318"/>
      <c r="C7" s="2318"/>
      <c r="D7" s="2318"/>
      <c r="E7" s="2318"/>
      <c r="F7" s="2472" t="s">
        <v>688</v>
      </c>
      <c r="G7" s="2472"/>
      <c r="H7" s="2472"/>
      <c r="I7" s="2472" t="s">
        <v>302</v>
      </c>
      <c r="J7" s="2472" t="s">
        <v>689</v>
      </c>
      <c r="K7" s="2472"/>
      <c r="L7" s="2472"/>
      <c r="M7" s="2474" t="s">
        <v>690</v>
      </c>
      <c r="N7" s="2475"/>
      <c r="O7" s="2475"/>
      <c r="P7" s="2472" t="s">
        <v>694</v>
      </c>
      <c r="Q7" s="2472"/>
      <c r="R7" s="2472"/>
      <c r="S7" s="2472" t="s">
        <v>302</v>
      </c>
      <c r="T7" s="2472" t="s">
        <v>695</v>
      </c>
      <c r="U7" s="2472"/>
      <c r="V7" s="2472"/>
      <c r="W7" s="2474" t="s">
        <v>696</v>
      </c>
      <c r="X7" s="2475"/>
      <c r="Y7" s="2475"/>
      <c r="Z7" s="1845"/>
      <c r="AA7" s="1811"/>
      <c r="AB7" s="1811"/>
      <c r="AC7" s="1811"/>
      <c r="AD7" s="1811"/>
      <c r="AE7" s="2472" t="s">
        <v>688</v>
      </c>
      <c r="AF7" s="2472"/>
      <c r="AG7" s="2472"/>
      <c r="AH7" s="2472" t="s">
        <v>302</v>
      </c>
      <c r="AI7" s="2472" t="s">
        <v>689</v>
      </c>
      <c r="AJ7" s="2472"/>
      <c r="AK7" s="2472"/>
      <c r="AL7" s="2474" t="s">
        <v>690</v>
      </c>
      <c r="AM7" s="2475"/>
      <c r="AN7" s="2475"/>
      <c r="AO7" s="2472" t="s">
        <v>688</v>
      </c>
      <c r="AP7" s="2472"/>
      <c r="AQ7" s="2472"/>
      <c r="AR7" s="2472" t="s">
        <v>302</v>
      </c>
      <c r="AS7" s="2472" t="s">
        <v>689</v>
      </c>
      <c r="AT7" s="2472"/>
      <c r="AU7" s="2472"/>
      <c r="AV7" s="2474" t="s">
        <v>690</v>
      </c>
      <c r="AW7" s="2475"/>
      <c r="AX7" s="2475"/>
      <c r="AZ7" s="2535"/>
      <c r="BA7" s="2318"/>
      <c r="BB7" s="2318"/>
      <c r="BC7" s="2318"/>
      <c r="BD7" s="2318"/>
      <c r="BE7" s="2472" t="s">
        <v>688</v>
      </c>
      <c r="BF7" s="2472"/>
      <c r="BG7" s="2472"/>
      <c r="BH7" s="2472" t="s">
        <v>302</v>
      </c>
      <c r="BI7" s="2472" t="s">
        <v>689</v>
      </c>
      <c r="BJ7" s="2472"/>
      <c r="BK7" s="2472"/>
      <c r="BL7" s="2474" t="s">
        <v>690</v>
      </c>
      <c r="BM7" s="2475"/>
      <c r="BN7" s="2475"/>
      <c r="BO7" s="2472" t="s">
        <v>694</v>
      </c>
      <c r="BP7" s="2472"/>
      <c r="BQ7" s="2472"/>
      <c r="BR7" s="2472" t="s">
        <v>302</v>
      </c>
      <c r="BS7" s="2472" t="s">
        <v>695</v>
      </c>
      <c r="BT7" s="2472"/>
      <c r="BU7" s="2472"/>
      <c r="BV7" s="2474" t="s">
        <v>696</v>
      </c>
      <c r="BW7" s="2475"/>
      <c r="BX7" s="2475"/>
      <c r="BY7" s="1845"/>
      <c r="BZ7" s="1811"/>
      <c r="CA7" s="1811"/>
      <c r="CB7" s="1811"/>
      <c r="CC7" s="1811"/>
      <c r="CD7" s="2472" t="s">
        <v>688</v>
      </c>
      <c r="CE7" s="2472"/>
      <c r="CF7" s="2472"/>
      <c r="CG7" s="2472" t="s">
        <v>302</v>
      </c>
      <c r="CH7" s="2472" t="s">
        <v>689</v>
      </c>
      <c r="CI7" s="2472"/>
      <c r="CJ7" s="2472"/>
      <c r="CK7" s="2474" t="s">
        <v>690</v>
      </c>
      <c r="CL7" s="2475"/>
      <c r="CM7" s="2475"/>
      <c r="CN7" s="2472" t="s">
        <v>688</v>
      </c>
      <c r="CO7" s="2472"/>
      <c r="CP7" s="2472"/>
      <c r="CQ7" s="2472" t="s">
        <v>302</v>
      </c>
      <c r="CR7" s="2472" t="s">
        <v>689</v>
      </c>
      <c r="CS7" s="2472"/>
      <c r="CT7" s="2472"/>
      <c r="CU7" s="2474" t="s">
        <v>690</v>
      </c>
      <c r="CV7" s="2475"/>
      <c r="CW7" s="2538"/>
    </row>
    <row r="8" spans="1:101" ht="12" customHeight="1" thickBot="1">
      <c r="A8" s="2492"/>
      <c r="B8" s="2493"/>
      <c r="C8" s="2493"/>
      <c r="D8" s="2493"/>
      <c r="E8" s="2493"/>
      <c r="F8" s="2473"/>
      <c r="G8" s="2473"/>
      <c r="H8" s="2473"/>
      <c r="I8" s="2473"/>
      <c r="J8" s="2473"/>
      <c r="K8" s="2473"/>
      <c r="L8" s="2473"/>
      <c r="M8" s="2476"/>
      <c r="N8" s="2476"/>
      <c r="O8" s="2476"/>
      <c r="P8" s="2473"/>
      <c r="Q8" s="2473"/>
      <c r="R8" s="2473"/>
      <c r="S8" s="2473"/>
      <c r="T8" s="2473"/>
      <c r="U8" s="2473"/>
      <c r="V8" s="2473"/>
      <c r="W8" s="2476"/>
      <c r="X8" s="2476"/>
      <c r="Y8" s="2476"/>
      <c r="Z8" s="1812"/>
      <c r="AA8" s="1813"/>
      <c r="AB8" s="1813"/>
      <c r="AC8" s="1813"/>
      <c r="AD8" s="1813"/>
      <c r="AE8" s="2473"/>
      <c r="AF8" s="2473"/>
      <c r="AG8" s="2473"/>
      <c r="AH8" s="2473"/>
      <c r="AI8" s="2473"/>
      <c r="AJ8" s="2473"/>
      <c r="AK8" s="2473"/>
      <c r="AL8" s="2476"/>
      <c r="AM8" s="2476"/>
      <c r="AN8" s="2476"/>
      <c r="AO8" s="2473"/>
      <c r="AP8" s="2473"/>
      <c r="AQ8" s="2473"/>
      <c r="AR8" s="2473"/>
      <c r="AS8" s="2473"/>
      <c r="AT8" s="2473"/>
      <c r="AU8" s="2473"/>
      <c r="AV8" s="2476"/>
      <c r="AW8" s="2476"/>
      <c r="AX8" s="2476"/>
      <c r="AZ8" s="2536"/>
      <c r="BA8" s="2493"/>
      <c r="BB8" s="2493"/>
      <c r="BC8" s="2493"/>
      <c r="BD8" s="2493"/>
      <c r="BE8" s="2473"/>
      <c r="BF8" s="2473"/>
      <c r="BG8" s="2473"/>
      <c r="BH8" s="2473"/>
      <c r="BI8" s="2473"/>
      <c r="BJ8" s="2473"/>
      <c r="BK8" s="2473"/>
      <c r="BL8" s="2476"/>
      <c r="BM8" s="2476"/>
      <c r="BN8" s="2476"/>
      <c r="BO8" s="2473"/>
      <c r="BP8" s="2473"/>
      <c r="BQ8" s="2473"/>
      <c r="BR8" s="2473"/>
      <c r="BS8" s="2473"/>
      <c r="BT8" s="2473"/>
      <c r="BU8" s="2473"/>
      <c r="BV8" s="2476"/>
      <c r="BW8" s="2476"/>
      <c r="BX8" s="2476"/>
      <c r="BY8" s="1812"/>
      <c r="BZ8" s="1813"/>
      <c r="CA8" s="1813"/>
      <c r="CB8" s="1813"/>
      <c r="CC8" s="1813"/>
      <c r="CD8" s="2473"/>
      <c r="CE8" s="2473"/>
      <c r="CF8" s="2473"/>
      <c r="CG8" s="2473"/>
      <c r="CH8" s="2473"/>
      <c r="CI8" s="2473"/>
      <c r="CJ8" s="2473"/>
      <c r="CK8" s="2476"/>
      <c r="CL8" s="2476"/>
      <c r="CM8" s="2476"/>
      <c r="CN8" s="2473"/>
      <c r="CO8" s="2473"/>
      <c r="CP8" s="2473"/>
      <c r="CQ8" s="2473"/>
      <c r="CR8" s="2473"/>
      <c r="CS8" s="2473"/>
      <c r="CT8" s="2473"/>
      <c r="CU8" s="2476"/>
      <c r="CV8" s="2476"/>
      <c r="CW8" s="2539"/>
    </row>
    <row r="9" spans="1:101" ht="12" customHeight="1">
      <c r="A9" s="2477" t="s">
        <v>684</v>
      </c>
      <c r="B9" s="2480" t="s">
        <v>418</v>
      </c>
      <c r="C9" s="2480"/>
      <c r="D9" s="2480"/>
      <c r="E9" s="2480"/>
      <c r="F9" s="2465"/>
      <c r="G9" s="2465"/>
      <c r="H9" s="2465"/>
      <c r="I9" s="2465" t="s">
        <v>302</v>
      </c>
      <c r="J9" s="2465"/>
      <c r="K9" s="2465"/>
      <c r="L9" s="2465"/>
      <c r="M9" s="2452">
        <f>F9*J9</f>
        <v>0</v>
      </c>
      <c r="N9" s="2452"/>
      <c r="O9" s="2452"/>
      <c r="P9" s="2465"/>
      <c r="Q9" s="2465"/>
      <c r="R9" s="2465"/>
      <c r="S9" s="2465" t="s">
        <v>302</v>
      </c>
      <c r="T9" s="2465"/>
      <c r="U9" s="2465"/>
      <c r="V9" s="2465"/>
      <c r="W9" s="2452">
        <f>P9*T9</f>
        <v>0</v>
      </c>
      <c r="X9" s="2452"/>
      <c r="Y9" s="2452"/>
      <c r="Z9" s="2466" t="s">
        <v>686</v>
      </c>
      <c r="AA9" s="2469" t="s">
        <v>242</v>
      </c>
      <c r="AB9" s="2469"/>
      <c r="AC9" s="2469"/>
      <c r="AD9" s="2469"/>
      <c r="AE9" s="2465"/>
      <c r="AF9" s="2465"/>
      <c r="AG9" s="2465"/>
      <c r="AH9" s="2465" t="s">
        <v>302</v>
      </c>
      <c r="AI9" s="2465"/>
      <c r="AJ9" s="2465"/>
      <c r="AK9" s="2465"/>
      <c r="AL9" s="2452">
        <f>AE9*AI9</f>
        <v>0</v>
      </c>
      <c r="AM9" s="2452"/>
      <c r="AN9" s="2452"/>
      <c r="AO9" s="2465"/>
      <c r="AP9" s="2465"/>
      <c r="AQ9" s="2465"/>
      <c r="AR9" s="2465" t="s">
        <v>302</v>
      </c>
      <c r="AS9" s="2465"/>
      <c r="AT9" s="2465"/>
      <c r="AU9" s="2465"/>
      <c r="AV9" s="2452">
        <f>AO9*AS9</f>
        <v>0</v>
      </c>
      <c r="AW9" s="2452"/>
      <c r="AX9" s="2452"/>
      <c r="AZ9" s="2540" t="s">
        <v>684</v>
      </c>
      <c r="BA9" s="2480" t="s">
        <v>418</v>
      </c>
      <c r="BB9" s="2480"/>
      <c r="BC9" s="2480"/>
      <c r="BD9" s="2480"/>
      <c r="BE9" s="2465"/>
      <c r="BF9" s="2465"/>
      <c r="BG9" s="2465"/>
      <c r="BH9" s="2465" t="s">
        <v>302</v>
      </c>
      <c r="BI9" s="2465"/>
      <c r="BJ9" s="2465"/>
      <c r="BK9" s="2465"/>
      <c r="BL9" s="2452">
        <f>BE9*BI9</f>
        <v>0</v>
      </c>
      <c r="BM9" s="2452"/>
      <c r="BN9" s="2452"/>
      <c r="BO9" s="2465"/>
      <c r="BP9" s="2465"/>
      <c r="BQ9" s="2465"/>
      <c r="BR9" s="2465" t="s">
        <v>302</v>
      </c>
      <c r="BS9" s="2465"/>
      <c r="BT9" s="2465"/>
      <c r="BU9" s="2465"/>
      <c r="BV9" s="2452">
        <f>BO9*BS9</f>
        <v>0</v>
      </c>
      <c r="BW9" s="2452"/>
      <c r="BX9" s="2452"/>
      <c r="BY9" s="2466" t="s">
        <v>686</v>
      </c>
      <c r="BZ9" s="2469" t="s">
        <v>242</v>
      </c>
      <c r="CA9" s="2469"/>
      <c r="CB9" s="2469"/>
      <c r="CC9" s="2469"/>
      <c r="CD9" s="2465"/>
      <c r="CE9" s="2465"/>
      <c r="CF9" s="2465"/>
      <c r="CG9" s="2465" t="s">
        <v>302</v>
      </c>
      <c r="CH9" s="2465"/>
      <c r="CI9" s="2465"/>
      <c r="CJ9" s="2465"/>
      <c r="CK9" s="2452">
        <f>CD9*CH9</f>
        <v>0</v>
      </c>
      <c r="CL9" s="2452"/>
      <c r="CM9" s="2452"/>
      <c r="CN9" s="2465"/>
      <c r="CO9" s="2465"/>
      <c r="CP9" s="2465"/>
      <c r="CQ9" s="2465" t="s">
        <v>302</v>
      </c>
      <c r="CR9" s="2465"/>
      <c r="CS9" s="2465"/>
      <c r="CT9" s="2465"/>
      <c r="CU9" s="2452">
        <f>CN9*CR9</f>
        <v>0</v>
      </c>
      <c r="CV9" s="2452"/>
      <c r="CW9" s="2543"/>
    </row>
    <row r="10" spans="1:101" ht="12" customHeight="1">
      <c r="A10" s="2478"/>
      <c r="B10" s="2481"/>
      <c r="C10" s="2481"/>
      <c r="D10" s="2481"/>
      <c r="E10" s="2481"/>
      <c r="F10" s="2060"/>
      <c r="G10" s="2060"/>
      <c r="H10" s="2060"/>
      <c r="I10" s="2060"/>
      <c r="J10" s="2060"/>
      <c r="K10" s="2060"/>
      <c r="L10" s="2060"/>
      <c r="M10" s="2445"/>
      <c r="N10" s="2445"/>
      <c r="O10" s="2445"/>
      <c r="P10" s="2060"/>
      <c r="Q10" s="2060"/>
      <c r="R10" s="2060"/>
      <c r="S10" s="2060"/>
      <c r="T10" s="2060"/>
      <c r="U10" s="2060"/>
      <c r="V10" s="2060"/>
      <c r="W10" s="2445"/>
      <c r="X10" s="2445"/>
      <c r="Y10" s="2445"/>
      <c r="Z10" s="2467"/>
      <c r="AA10" s="2470"/>
      <c r="AB10" s="2470"/>
      <c r="AC10" s="2470"/>
      <c r="AD10" s="2470"/>
      <c r="AE10" s="2060"/>
      <c r="AF10" s="2060"/>
      <c r="AG10" s="2060"/>
      <c r="AH10" s="2060"/>
      <c r="AI10" s="2060"/>
      <c r="AJ10" s="2060"/>
      <c r="AK10" s="2060"/>
      <c r="AL10" s="2445"/>
      <c r="AM10" s="2445"/>
      <c r="AN10" s="2445"/>
      <c r="AO10" s="2060"/>
      <c r="AP10" s="2060"/>
      <c r="AQ10" s="2060"/>
      <c r="AR10" s="2060"/>
      <c r="AS10" s="2060"/>
      <c r="AT10" s="2060"/>
      <c r="AU10" s="2060"/>
      <c r="AV10" s="2445"/>
      <c r="AW10" s="2445"/>
      <c r="AX10" s="2445"/>
      <c r="AZ10" s="2541"/>
      <c r="BA10" s="2481"/>
      <c r="BB10" s="2481"/>
      <c r="BC10" s="2481"/>
      <c r="BD10" s="2481"/>
      <c r="BE10" s="2060"/>
      <c r="BF10" s="2060"/>
      <c r="BG10" s="2060"/>
      <c r="BH10" s="2060"/>
      <c r="BI10" s="2060"/>
      <c r="BJ10" s="2060"/>
      <c r="BK10" s="2060"/>
      <c r="BL10" s="2445"/>
      <c r="BM10" s="2445"/>
      <c r="BN10" s="2445"/>
      <c r="BO10" s="2060"/>
      <c r="BP10" s="2060"/>
      <c r="BQ10" s="2060"/>
      <c r="BR10" s="2060"/>
      <c r="BS10" s="2060"/>
      <c r="BT10" s="2060"/>
      <c r="BU10" s="2060"/>
      <c r="BV10" s="2445"/>
      <c r="BW10" s="2445"/>
      <c r="BX10" s="2445"/>
      <c r="BY10" s="2467"/>
      <c r="BZ10" s="2470"/>
      <c r="CA10" s="2470"/>
      <c r="CB10" s="2470"/>
      <c r="CC10" s="2470"/>
      <c r="CD10" s="2060"/>
      <c r="CE10" s="2060"/>
      <c r="CF10" s="2060"/>
      <c r="CG10" s="2060"/>
      <c r="CH10" s="2060"/>
      <c r="CI10" s="2060"/>
      <c r="CJ10" s="2060"/>
      <c r="CK10" s="2445"/>
      <c r="CL10" s="2445"/>
      <c r="CM10" s="2445"/>
      <c r="CN10" s="2060"/>
      <c r="CO10" s="2060"/>
      <c r="CP10" s="2060"/>
      <c r="CQ10" s="2060"/>
      <c r="CR10" s="2060"/>
      <c r="CS10" s="2060"/>
      <c r="CT10" s="2060"/>
      <c r="CU10" s="2445"/>
      <c r="CV10" s="2445"/>
      <c r="CW10" s="2544"/>
    </row>
    <row r="11" spans="1:101" ht="12" customHeight="1">
      <c r="A11" s="2478"/>
      <c r="B11" s="2481"/>
      <c r="C11" s="2481"/>
      <c r="D11" s="2481"/>
      <c r="E11" s="2481"/>
      <c r="F11" s="2060"/>
      <c r="G11" s="2060"/>
      <c r="H11" s="2060"/>
      <c r="I11" s="2060" t="s">
        <v>302</v>
      </c>
      <c r="J11" s="2060"/>
      <c r="K11" s="2060"/>
      <c r="L11" s="2060"/>
      <c r="M11" s="2444">
        <f>F11*J11</f>
        <v>0</v>
      </c>
      <c r="N11" s="2444"/>
      <c r="O11" s="2444"/>
      <c r="P11" s="2060"/>
      <c r="Q11" s="2060"/>
      <c r="R11" s="2060"/>
      <c r="S11" s="2060" t="s">
        <v>302</v>
      </c>
      <c r="T11" s="2060"/>
      <c r="U11" s="2060"/>
      <c r="V11" s="2060"/>
      <c r="W11" s="2444">
        <f>P11*T11</f>
        <v>0</v>
      </c>
      <c r="X11" s="2444"/>
      <c r="Y11" s="2444"/>
      <c r="Z11" s="2467"/>
      <c r="AA11" s="2470"/>
      <c r="AB11" s="2470"/>
      <c r="AC11" s="2470"/>
      <c r="AD11" s="2470"/>
      <c r="AE11" s="2060"/>
      <c r="AF11" s="2060"/>
      <c r="AG11" s="2060"/>
      <c r="AH11" s="2060" t="s">
        <v>302</v>
      </c>
      <c r="AI11" s="2060"/>
      <c r="AJ11" s="2060"/>
      <c r="AK11" s="2060"/>
      <c r="AL11" s="2444">
        <f>AE11*AI11</f>
        <v>0</v>
      </c>
      <c r="AM11" s="2444"/>
      <c r="AN11" s="2444"/>
      <c r="AO11" s="2060"/>
      <c r="AP11" s="2060"/>
      <c r="AQ11" s="2060"/>
      <c r="AR11" s="2060" t="s">
        <v>302</v>
      </c>
      <c r="AS11" s="2060"/>
      <c r="AT11" s="2060"/>
      <c r="AU11" s="2060"/>
      <c r="AV11" s="2444">
        <f>AO11*AS11</f>
        <v>0</v>
      </c>
      <c r="AW11" s="2444"/>
      <c r="AX11" s="2444"/>
      <c r="AZ11" s="2541"/>
      <c r="BA11" s="2481"/>
      <c r="BB11" s="2481"/>
      <c r="BC11" s="2481"/>
      <c r="BD11" s="2481"/>
      <c r="BE11" s="2060"/>
      <c r="BF11" s="2060"/>
      <c r="BG11" s="2060"/>
      <c r="BH11" s="2060" t="s">
        <v>302</v>
      </c>
      <c r="BI11" s="2060"/>
      <c r="BJ11" s="2060"/>
      <c r="BK11" s="2060"/>
      <c r="BL11" s="2444">
        <f>BE11*BI11</f>
        <v>0</v>
      </c>
      <c r="BM11" s="2444"/>
      <c r="BN11" s="2444"/>
      <c r="BO11" s="2060"/>
      <c r="BP11" s="2060"/>
      <c r="BQ11" s="2060"/>
      <c r="BR11" s="2060" t="s">
        <v>302</v>
      </c>
      <c r="BS11" s="2060"/>
      <c r="BT11" s="2060"/>
      <c r="BU11" s="2060"/>
      <c r="BV11" s="2444">
        <f>BO11*BS11</f>
        <v>0</v>
      </c>
      <c r="BW11" s="2444"/>
      <c r="BX11" s="2444"/>
      <c r="BY11" s="2467"/>
      <c r="BZ11" s="2470"/>
      <c r="CA11" s="2470"/>
      <c r="CB11" s="2470"/>
      <c r="CC11" s="2470"/>
      <c r="CD11" s="2060"/>
      <c r="CE11" s="2060"/>
      <c r="CF11" s="2060"/>
      <c r="CG11" s="2060" t="s">
        <v>302</v>
      </c>
      <c r="CH11" s="2060"/>
      <c r="CI11" s="2060"/>
      <c r="CJ11" s="2060"/>
      <c r="CK11" s="2444">
        <f>CD11*CH11</f>
        <v>0</v>
      </c>
      <c r="CL11" s="2444"/>
      <c r="CM11" s="2444"/>
      <c r="CN11" s="2060"/>
      <c r="CO11" s="2060"/>
      <c r="CP11" s="2060"/>
      <c r="CQ11" s="2060" t="s">
        <v>302</v>
      </c>
      <c r="CR11" s="2060"/>
      <c r="CS11" s="2060"/>
      <c r="CT11" s="2060"/>
      <c r="CU11" s="2444">
        <f>CN11*CR11</f>
        <v>0</v>
      </c>
      <c r="CV11" s="2444"/>
      <c r="CW11" s="2545"/>
    </row>
    <row r="12" spans="1:101" ht="12" customHeight="1">
      <c r="A12" s="2478"/>
      <c r="B12" s="2481"/>
      <c r="C12" s="2481"/>
      <c r="D12" s="2481"/>
      <c r="E12" s="2481"/>
      <c r="F12" s="2060"/>
      <c r="G12" s="2060"/>
      <c r="H12" s="2060"/>
      <c r="I12" s="2060"/>
      <c r="J12" s="2060"/>
      <c r="K12" s="2060"/>
      <c r="L12" s="2060"/>
      <c r="M12" s="2445"/>
      <c r="N12" s="2445"/>
      <c r="O12" s="2445"/>
      <c r="P12" s="2060"/>
      <c r="Q12" s="2060"/>
      <c r="R12" s="2060"/>
      <c r="S12" s="2060"/>
      <c r="T12" s="2060"/>
      <c r="U12" s="2060"/>
      <c r="V12" s="2060"/>
      <c r="W12" s="2445"/>
      <c r="X12" s="2445"/>
      <c r="Y12" s="2445"/>
      <c r="Z12" s="2467"/>
      <c r="AA12" s="2470"/>
      <c r="AB12" s="2470"/>
      <c r="AC12" s="2470"/>
      <c r="AD12" s="2470"/>
      <c r="AE12" s="2060"/>
      <c r="AF12" s="2060"/>
      <c r="AG12" s="2060"/>
      <c r="AH12" s="2060"/>
      <c r="AI12" s="2060"/>
      <c r="AJ12" s="2060"/>
      <c r="AK12" s="2060"/>
      <c r="AL12" s="2445"/>
      <c r="AM12" s="2445"/>
      <c r="AN12" s="2445"/>
      <c r="AO12" s="2060"/>
      <c r="AP12" s="2060"/>
      <c r="AQ12" s="2060"/>
      <c r="AR12" s="2060"/>
      <c r="AS12" s="2060"/>
      <c r="AT12" s="2060"/>
      <c r="AU12" s="2060"/>
      <c r="AV12" s="2445"/>
      <c r="AW12" s="2445"/>
      <c r="AX12" s="2445"/>
      <c r="AZ12" s="2541"/>
      <c r="BA12" s="2481"/>
      <c r="BB12" s="2481"/>
      <c r="BC12" s="2481"/>
      <c r="BD12" s="2481"/>
      <c r="BE12" s="2060"/>
      <c r="BF12" s="2060"/>
      <c r="BG12" s="2060"/>
      <c r="BH12" s="2060"/>
      <c r="BI12" s="2060"/>
      <c r="BJ12" s="2060"/>
      <c r="BK12" s="2060"/>
      <c r="BL12" s="2445"/>
      <c r="BM12" s="2445"/>
      <c r="BN12" s="2445"/>
      <c r="BO12" s="2060"/>
      <c r="BP12" s="2060"/>
      <c r="BQ12" s="2060"/>
      <c r="BR12" s="2060"/>
      <c r="BS12" s="2060"/>
      <c r="BT12" s="2060"/>
      <c r="BU12" s="2060"/>
      <c r="BV12" s="2445"/>
      <c r="BW12" s="2445"/>
      <c r="BX12" s="2445"/>
      <c r="BY12" s="2467"/>
      <c r="BZ12" s="2470"/>
      <c r="CA12" s="2470"/>
      <c r="CB12" s="2470"/>
      <c r="CC12" s="2470"/>
      <c r="CD12" s="2060"/>
      <c r="CE12" s="2060"/>
      <c r="CF12" s="2060"/>
      <c r="CG12" s="2060"/>
      <c r="CH12" s="2060"/>
      <c r="CI12" s="2060"/>
      <c r="CJ12" s="2060"/>
      <c r="CK12" s="2445"/>
      <c r="CL12" s="2445"/>
      <c r="CM12" s="2445"/>
      <c r="CN12" s="2060"/>
      <c r="CO12" s="2060"/>
      <c r="CP12" s="2060"/>
      <c r="CQ12" s="2060"/>
      <c r="CR12" s="2060"/>
      <c r="CS12" s="2060"/>
      <c r="CT12" s="2060"/>
      <c r="CU12" s="2445"/>
      <c r="CV12" s="2445"/>
      <c r="CW12" s="2544"/>
    </row>
    <row r="13" spans="1:101" ht="12" customHeight="1">
      <c r="A13" s="2478"/>
      <c r="B13" s="2481"/>
      <c r="C13" s="2481"/>
      <c r="D13" s="2481"/>
      <c r="E13" s="2481"/>
      <c r="F13" s="2446">
        <f>SUM(F9:H12)</f>
        <v>0</v>
      </c>
      <c r="G13" s="2446"/>
      <c r="H13" s="2446"/>
      <c r="I13" s="2060" t="s">
        <v>277</v>
      </c>
      <c r="J13" s="2060"/>
      <c r="K13" s="2060"/>
      <c r="L13" s="2060"/>
      <c r="M13" s="2449">
        <f>SUM(M9:O12)</f>
        <v>0</v>
      </c>
      <c r="N13" s="2449"/>
      <c r="O13" s="2449"/>
      <c r="P13" s="2446">
        <f>SUM(P9:R12)</f>
        <v>0</v>
      </c>
      <c r="Q13" s="2446"/>
      <c r="R13" s="2446"/>
      <c r="S13" s="2060" t="s">
        <v>277</v>
      </c>
      <c r="T13" s="2060"/>
      <c r="U13" s="2060"/>
      <c r="V13" s="2060"/>
      <c r="W13" s="2449">
        <f>SUM(W9:Y12)</f>
        <v>0</v>
      </c>
      <c r="X13" s="2449"/>
      <c r="Y13" s="2449"/>
      <c r="Z13" s="2467"/>
      <c r="AA13" s="2470"/>
      <c r="AB13" s="2470"/>
      <c r="AC13" s="2470"/>
      <c r="AD13" s="2470"/>
      <c r="AE13" s="2446">
        <f>SUM(AE9:AG12)</f>
        <v>0</v>
      </c>
      <c r="AF13" s="2446"/>
      <c r="AG13" s="2446"/>
      <c r="AH13" s="2060" t="s">
        <v>277</v>
      </c>
      <c r="AI13" s="2060"/>
      <c r="AJ13" s="2060"/>
      <c r="AK13" s="2060"/>
      <c r="AL13" s="2449">
        <f>SUM(AL9:AN12)</f>
        <v>0</v>
      </c>
      <c r="AM13" s="2449"/>
      <c r="AN13" s="2449"/>
      <c r="AO13" s="2446">
        <f>SUM(AO9:AQ12)</f>
        <v>0</v>
      </c>
      <c r="AP13" s="2446"/>
      <c r="AQ13" s="2446"/>
      <c r="AR13" s="2060" t="s">
        <v>277</v>
      </c>
      <c r="AS13" s="2060"/>
      <c r="AT13" s="2060"/>
      <c r="AU13" s="2060"/>
      <c r="AV13" s="2449">
        <f>SUM(AV9:AX12)</f>
        <v>0</v>
      </c>
      <c r="AW13" s="2449"/>
      <c r="AX13" s="2449"/>
      <c r="AZ13" s="2541"/>
      <c r="BA13" s="2481"/>
      <c r="BB13" s="2481"/>
      <c r="BC13" s="2481"/>
      <c r="BD13" s="2481"/>
      <c r="BE13" s="2446">
        <f>SUM(BE9:BG12)</f>
        <v>0</v>
      </c>
      <c r="BF13" s="2446"/>
      <c r="BG13" s="2446"/>
      <c r="BH13" s="2060" t="s">
        <v>277</v>
      </c>
      <c r="BI13" s="2060"/>
      <c r="BJ13" s="2060"/>
      <c r="BK13" s="2060"/>
      <c r="BL13" s="2449">
        <f>SUM(BL9:BN12)</f>
        <v>0</v>
      </c>
      <c r="BM13" s="2449"/>
      <c r="BN13" s="2449"/>
      <c r="BO13" s="2446">
        <f>SUM(BO9:BQ12)</f>
        <v>0</v>
      </c>
      <c r="BP13" s="2446"/>
      <c r="BQ13" s="2446"/>
      <c r="BR13" s="2060" t="s">
        <v>277</v>
      </c>
      <c r="BS13" s="2060"/>
      <c r="BT13" s="2060"/>
      <c r="BU13" s="2060"/>
      <c r="BV13" s="2449">
        <f>SUM(BV9:BX12)</f>
        <v>0</v>
      </c>
      <c r="BW13" s="2449"/>
      <c r="BX13" s="2449"/>
      <c r="BY13" s="2467"/>
      <c r="BZ13" s="2470"/>
      <c r="CA13" s="2470"/>
      <c r="CB13" s="2470"/>
      <c r="CC13" s="2470"/>
      <c r="CD13" s="2446">
        <f>SUM(CD9:CF12)</f>
        <v>0</v>
      </c>
      <c r="CE13" s="2446"/>
      <c r="CF13" s="2446"/>
      <c r="CG13" s="2060" t="s">
        <v>277</v>
      </c>
      <c r="CH13" s="2060"/>
      <c r="CI13" s="2060"/>
      <c r="CJ13" s="2060"/>
      <c r="CK13" s="2449">
        <f>SUM(CK9:CM12)</f>
        <v>0</v>
      </c>
      <c r="CL13" s="2449"/>
      <c r="CM13" s="2449"/>
      <c r="CN13" s="2446">
        <f>SUM(CN9:CP12)</f>
        <v>0</v>
      </c>
      <c r="CO13" s="2446"/>
      <c r="CP13" s="2446"/>
      <c r="CQ13" s="2060" t="s">
        <v>277</v>
      </c>
      <c r="CR13" s="2060"/>
      <c r="CS13" s="2060"/>
      <c r="CT13" s="2060"/>
      <c r="CU13" s="2449">
        <f>SUM(CU9:CW12)</f>
        <v>0</v>
      </c>
      <c r="CV13" s="2449"/>
      <c r="CW13" s="2546"/>
    </row>
    <row r="14" spans="1:101" ht="12" customHeight="1" thickBot="1">
      <c r="A14" s="2479"/>
      <c r="B14" s="2482"/>
      <c r="C14" s="2482"/>
      <c r="D14" s="2482"/>
      <c r="E14" s="2482"/>
      <c r="F14" s="2447"/>
      <c r="G14" s="2447"/>
      <c r="H14" s="2447"/>
      <c r="I14" s="2448"/>
      <c r="J14" s="2448"/>
      <c r="K14" s="2448"/>
      <c r="L14" s="2448"/>
      <c r="M14" s="2450"/>
      <c r="N14" s="2450"/>
      <c r="O14" s="2450"/>
      <c r="P14" s="2447"/>
      <c r="Q14" s="2447"/>
      <c r="R14" s="2447"/>
      <c r="S14" s="2448"/>
      <c r="T14" s="2448"/>
      <c r="U14" s="2448"/>
      <c r="V14" s="2448"/>
      <c r="W14" s="2450"/>
      <c r="X14" s="2450"/>
      <c r="Y14" s="2450"/>
      <c r="Z14" s="2468"/>
      <c r="AA14" s="2471"/>
      <c r="AB14" s="2471"/>
      <c r="AC14" s="2471"/>
      <c r="AD14" s="2471"/>
      <c r="AE14" s="2447"/>
      <c r="AF14" s="2447"/>
      <c r="AG14" s="2447"/>
      <c r="AH14" s="2448"/>
      <c r="AI14" s="2448"/>
      <c r="AJ14" s="2448"/>
      <c r="AK14" s="2448"/>
      <c r="AL14" s="2450"/>
      <c r="AM14" s="2450"/>
      <c r="AN14" s="2450"/>
      <c r="AO14" s="2447"/>
      <c r="AP14" s="2447"/>
      <c r="AQ14" s="2447"/>
      <c r="AR14" s="2448"/>
      <c r="AS14" s="2448"/>
      <c r="AT14" s="2448"/>
      <c r="AU14" s="2448"/>
      <c r="AV14" s="2450"/>
      <c r="AW14" s="2450"/>
      <c r="AX14" s="2450"/>
      <c r="AZ14" s="2542"/>
      <c r="BA14" s="2482"/>
      <c r="BB14" s="2482"/>
      <c r="BC14" s="2482"/>
      <c r="BD14" s="2482"/>
      <c r="BE14" s="2447"/>
      <c r="BF14" s="2447"/>
      <c r="BG14" s="2447"/>
      <c r="BH14" s="2448"/>
      <c r="BI14" s="2448"/>
      <c r="BJ14" s="2448"/>
      <c r="BK14" s="2448"/>
      <c r="BL14" s="2450"/>
      <c r="BM14" s="2450"/>
      <c r="BN14" s="2450"/>
      <c r="BO14" s="2447"/>
      <c r="BP14" s="2447"/>
      <c r="BQ14" s="2447"/>
      <c r="BR14" s="2448"/>
      <c r="BS14" s="2448"/>
      <c r="BT14" s="2448"/>
      <c r="BU14" s="2448"/>
      <c r="BV14" s="2450"/>
      <c r="BW14" s="2450"/>
      <c r="BX14" s="2450"/>
      <c r="BY14" s="2468"/>
      <c r="BZ14" s="2471"/>
      <c r="CA14" s="2471"/>
      <c r="CB14" s="2471"/>
      <c r="CC14" s="2471"/>
      <c r="CD14" s="2447"/>
      <c r="CE14" s="2447"/>
      <c r="CF14" s="2447"/>
      <c r="CG14" s="2448"/>
      <c r="CH14" s="2448"/>
      <c r="CI14" s="2448"/>
      <c r="CJ14" s="2448"/>
      <c r="CK14" s="2450"/>
      <c r="CL14" s="2450"/>
      <c r="CM14" s="2450"/>
      <c r="CN14" s="2447"/>
      <c r="CO14" s="2447"/>
      <c r="CP14" s="2447"/>
      <c r="CQ14" s="2448"/>
      <c r="CR14" s="2448"/>
      <c r="CS14" s="2448"/>
      <c r="CT14" s="2448"/>
      <c r="CU14" s="2450"/>
      <c r="CV14" s="2450"/>
      <c r="CW14" s="2547"/>
    </row>
    <row r="15" spans="1:101" ht="12" customHeight="1">
      <c r="A15" s="2459" t="s">
        <v>685</v>
      </c>
      <c r="B15" s="2462" t="s">
        <v>419</v>
      </c>
      <c r="C15" s="2462"/>
      <c r="D15" s="2462"/>
      <c r="E15" s="2462"/>
      <c r="F15" s="2451"/>
      <c r="G15" s="2451"/>
      <c r="H15" s="2451"/>
      <c r="I15" s="2451" t="s">
        <v>302</v>
      </c>
      <c r="J15" s="2451"/>
      <c r="K15" s="2451"/>
      <c r="L15" s="2451"/>
      <c r="M15" s="2452">
        <f>F15*J15</f>
        <v>0</v>
      </c>
      <c r="N15" s="2452"/>
      <c r="O15" s="2452"/>
      <c r="P15" s="2451"/>
      <c r="Q15" s="2451"/>
      <c r="R15" s="2451"/>
      <c r="S15" s="2451" t="s">
        <v>302</v>
      </c>
      <c r="T15" s="2451"/>
      <c r="U15" s="2451"/>
      <c r="V15" s="2451"/>
      <c r="W15" s="2452">
        <f>P15*T15</f>
        <v>0</v>
      </c>
      <c r="X15" s="2452"/>
      <c r="Y15" s="2452"/>
      <c r="Z15" s="2453" t="s">
        <v>687</v>
      </c>
      <c r="AA15" s="2456" t="s">
        <v>241</v>
      </c>
      <c r="AB15" s="2456"/>
      <c r="AC15" s="2456"/>
      <c r="AD15" s="2456"/>
      <c r="AE15" s="2451"/>
      <c r="AF15" s="2451"/>
      <c r="AG15" s="2451"/>
      <c r="AH15" s="2451" t="s">
        <v>302</v>
      </c>
      <c r="AI15" s="2451"/>
      <c r="AJ15" s="2451"/>
      <c r="AK15" s="2451"/>
      <c r="AL15" s="2452">
        <f>AE15*AI15</f>
        <v>0</v>
      </c>
      <c r="AM15" s="2452"/>
      <c r="AN15" s="2452"/>
      <c r="AO15" s="2451"/>
      <c r="AP15" s="2451"/>
      <c r="AQ15" s="2451"/>
      <c r="AR15" s="2451" t="s">
        <v>302</v>
      </c>
      <c r="AS15" s="2451"/>
      <c r="AT15" s="2451"/>
      <c r="AU15" s="2451"/>
      <c r="AV15" s="2452">
        <f>AO15*AS15</f>
        <v>0</v>
      </c>
      <c r="AW15" s="2452"/>
      <c r="AX15" s="2452"/>
      <c r="AZ15" s="2556" t="s">
        <v>685</v>
      </c>
      <c r="BA15" s="2462" t="s">
        <v>419</v>
      </c>
      <c r="BB15" s="2462"/>
      <c r="BC15" s="2462"/>
      <c r="BD15" s="2462"/>
      <c r="BE15" s="2548">
        <v>59</v>
      </c>
      <c r="BF15" s="2548"/>
      <c r="BG15" s="2548"/>
      <c r="BH15" s="2451" t="s">
        <v>302</v>
      </c>
      <c r="BI15" s="2548">
        <v>2</v>
      </c>
      <c r="BJ15" s="2548"/>
      <c r="BK15" s="2548"/>
      <c r="BL15" s="2550">
        <f>BE15*BI15</f>
        <v>118</v>
      </c>
      <c r="BM15" s="2550"/>
      <c r="BN15" s="2550"/>
      <c r="BO15" s="2451"/>
      <c r="BP15" s="2451"/>
      <c r="BQ15" s="2451"/>
      <c r="BR15" s="2451" t="s">
        <v>302</v>
      </c>
      <c r="BS15" s="2451"/>
      <c r="BT15" s="2451"/>
      <c r="BU15" s="2451"/>
      <c r="BV15" s="2452">
        <f>BO15*BS15</f>
        <v>0</v>
      </c>
      <c r="BW15" s="2452"/>
      <c r="BX15" s="2452"/>
      <c r="BY15" s="2453" t="s">
        <v>687</v>
      </c>
      <c r="BZ15" s="2456" t="s">
        <v>241</v>
      </c>
      <c r="CA15" s="2456"/>
      <c r="CB15" s="2456"/>
      <c r="CC15" s="2456"/>
      <c r="CD15" s="2548">
        <v>9</v>
      </c>
      <c r="CE15" s="2548"/>
      <c r="CF15" s="2548"/>
      <c r="CG15" s="2451" t="s">
        <v>302</v>
      </c>
      <c r="CH15" s="2548">
        <v>2</v>
      </c>
      <c r="CI15" s="2548"/>
      <c r="CJ15" s="2548"/>
      <c r="CK15" s="2550">
        <f>CD15*CH15</f>
        <v>18</v>
      </c>
      <c r="CL15" s="2550"/>
      <c r="CM15" s="2550"/>
      <c r="CN15" s="2451"/>
      <c r="CO15" s="2451"/>
      <c r="CP15" s="2451"/>
      <c r="CQ15" s="2451" t="s">
        <v>302</v>
      </c>
      <c r="CR15" s="2451"/>
      <c r="CS15" s="2451"/>
      <c r="CT15" s="2451"/>
      <c r="CU15" s="2452">
        <f>CN15*CR15</f>
        <v>0</v>
      </c>
      <c r="CV15" s="2452"/>
      <c r="CW15" s="2543"/>
    </row>
    <row r="16" spans="1:101" ht="12" customHeight="1">
      <c r="A16" s="2460"/>
      <c r="B16" s="2463"/>
      <c r="C16" s="2463"/>
      <c r="D16" s="2463"/>
      <c r="E16" s="2463"/>
      <c r="F16" s="2060"/>
      <c r="G16" s="2060"/>
      <c r="H16" s="2060"/>
      <c r="I16" s="2060"/>
      <c r="J16" s="2060"/>
      <c r="K16" s="2060"/>
      <c r="L16" s="2060"/>
      <c r="M16" s="2445"/>
      <c r="N16" s="2445"/>
      <c r="O16" s="2445"/>
      <c r="P16" s="2060"/>
      <c r="Q16" s="2060"/>
      <c r="R16" s="2060"/>
      <c r="S16" s="2060"/>
      <c r="T16" s="2060"/>
      <c r="U16" s="2060"/>
      <c r="V16" s="2060"/>
      <c r="W16" s="2445"/>
      <c r="X16" s="2445"/>
      <c r="Y16" s="2445"/>
      <c r="Z16" s="2454"/>
      <c r="AA16" s="2457"/>
      <c r="AB16" s="2457"/>
      <c r="AC16" s="2457"/>
      <c r="AD16" s="2457"/>
      <c r="AE16" s="2060"/>
      <c r="AF16" s="2060"/>
      <c r="AG16" s="2060"/>
      <c r="AH16" s="2060"/>
      <c r="AI16" s="2060"/>
      <c r="AJ16" s="2060"/>
      <c r="AK16" s="2060"/>
      <c r="AL16" s="2445"/>
      <c r="AM16" s="2445"/>
      <c r="AN16" s="2445"/>
      <c r="AO16" s="2060"/>
      <c r="AP16" s="2060"/>
      <c r="AQ16" s="2060"/>
      <c r="AR16" s="2060"/>
      <c r="AS16" s="2060"/>
      <c r="AT16" s="2060"/>
      <c r="AU16" s="2060"/>
      <c r="AV16" s="2445"/>
      <c r="AW16" s="2445"/>
      <c r="AX16" s="2445"/>
      <c r="AZ16" s="2557"/>
      <c r="BA16" s="2463"/>
      <c r="BB16" s="2463"/>
      <c r="BC16" s="2463"/>
      <c r="BD16" s="2463"/>
      <c r="BE16" s="2549"/>
      <c r="BF16" s="2549"/>
      <c r="BG16" s="2549"/>
      <c r="BH16" s="2060"/>
      <c r="BI16" s="2549"/>
      <c r="BJ16" s="2549"/>
      <c r="BK16" s="2549"/>
      <c r="BL16" s="2551"/>
      <c r="BM16" s="2551"/>
      <c r="BN16" s="2551"/>
      <c r="BO16" s="2060"/>
      <c r="BP16" s="2060"/>
      <c r="BQ16" s="2060"/>
      <c r="BR16" s="2060"/>
      <c r="BS16" s="2060"/>
      <c r="BT16" s="2060"/>
      <c r="BU16" s="2060"/>
      <c r="BV16" s="2445"/>
      <c r="BW16" s="2445"/>
      <c r="BX16" s="2445"/>
      <c r="BY16" s="2454"/>
      <c r="BZ16" s="2457"/>
      <c r="CA16" s="2457"/>
      <c r="CB16" s="2457"/>
      <c r="CC16" s="2457"/>
      <c r="CD16" s="2549"/>
      <c r="CE16" s="2549"/>
      <c r="CF16" s="2549"/>
      <c r="CG16" s="2060"/>
      <c r="CH16" s="2549"/>
      <c r="CI16" s="2549"/>
      <c r="CJ16" s="2549"/>
      <c r="CK16" s="2551"/>
      <c r="CL16" s="2551"/>
      <c r="CM16" s="2551"/>
      <c r="CN16" s="2060"/>
      <c r="CO16" s="2060"/>
      <c r="CP16" s="2060"/>
      <c r="CQ16" s="2060"/>
      <c r="CR16" s="2060"/>
      <c r="CS16" s="2060"/>
      <c r="CT16" s="2060"/>
      <c r="CU16" s="2445"/>
      <c r="CV16" s="2445"/>
      <c r="CW16" s="2544"/>
    </row>
    <row r="17" spans="1:101" ht="12" customHeight="1">
      <c r="A17" s="2460"/>
      <c r="B17" s="2463"/>
      <c r="C17" s="2463"/>
      <c r="D17" s="2463"/>
      <c r="E17" s="2463"/>
      <c r="F17" s="2060"/>
      <c r="G17" s="2060"/>
      <c r="H17" s="2060"/>
      <c r="I17" s="2060" t="s">
        <v>302</v>
      </c>
      <c r="J17" s="2060"/>
      <c r="K17" s="2060"/>
      <c r="L17" s="2060"/>
      <c r="M17" s="2444">
        <f>F17*J17</f>
        <v>0</v>
      </c>
      <c r="N17" s="2444"/>
      <c r="O17" s="2444"/>
      <c r="P17" s="2060"/>
      <c r="Q17" s="2060"/>
      <c r="R17" s="2060"/>
      <c r="S17" s="2060" t="s">
        <v>302</v>
      </c>
      <c r="T17" s="2060"/>
      <c r="U17" s="2060"/>
      <c r="V17" s="2060"/>
      <c r="W17" s="2444">
        <f>P17*T17</f>
        <v>0</v>
      </c>
      <c r="X17" s="2444"/>
      <c r="Y17" s="2444"/>
      <c r="Z17" s="2454"/>
      <c r="AA17" s="2457"/>
      <c r="AB17" s="2457"/>
      <c r="AC17" s="2457"/>
      <c r="AD17" s="2457"/>
      <c r="AE17" s="2060"/>
      <c r="AF17" s="2060"/>
      <c r="AG17" s="2060"/>
      <c r="AH17" s="2060" t="s">
        <v>302</v>
      </c>
      <c r="AI17" s="2060"/>
      <c r="AJ17" s="2060"/>
      <c r="AK17" s="2060"/>
      <c r="AL17" s="2444">
        <f>AE17*AI17</f>
        <v>0</v>
      </c>
      <c r="AM17" s="2444"/>
      <c r="AN17" s="2444"/>
      <c r="AO17" s="2060"/>
      <c r="AP17" s="2060"/>
      <c r="AQ17" s="2060"/>
      <c r="AR17" s="2060" t="s">
        <v>302</v>
      </c>
      <c r="AS17" s="2060"/>
      <c r="AT17" s="2060"/>
      <c r="AU17" s="2060"/>
      <c r="AV17" s="2444">
        <f>AO17*AS17</f>
        <v>0</v>
      </c>
      <c r="AW17" s="2444"/>
      <c r="AX17" s="2444"/>
      <c r="AZ17" s="2557"/>
      <c r="BA17" s="2463"/>
      <c r="BB17" s="2463"/>
      <c r="BC17" s="2463"/>
      <c r="BD17" s="2463"/>
      <c r="BE17" s="2549">
        <v>1</v>
      </c>
      <c r="BF17" s="2549"/>
      <c r="BG17" s="2549"/>
      <c r="BH17" s="2060" t="s">
        <v>302</v>
      </c>
      <c r="BI17" s="2549">
        <v>1</v>
      </c>
      <c r="BJ17" s="2549"/>
      <c r="BK17" s="2549"/>
      <c r="BL17" s="2609">
        <f>BE17*BI17</f>
        <v>1</v>
      </c>
      <c r="BM17" s="2609"/>
      <c r="BN17" s="2609"/>
      <c r="BO17" s="2060"/>
      <c r="BP17" s="2060"/>
      <c r="BQ17" s="2060"/>
      <c r="BR17" s="2060" t="s">
        <v>302</v>
      </c>
      <c r="BS17" s="2060"/>
      <c r="BT17" s="2060"/>
      <c r="BU17" s="2060"/>
      <c r="BV17" s="2444">
        <f>BO17*BS17</f>
        <v>0</v>
      </c>
      <c r="BW17" s="2444"/>
      <c r="BX17" s="2444"/>
      <c r="BY17" s="2454"/>
      <c r="BZ17" s="2457"/>
      <c r="CA17" s="2457"/>
      <c r="CB17" s="2457"/>
      <c r="CC17" s="2457"/>
      <c r="CD17" s="2549"/>
      <c r="CE17" s="2549"/>
      <c r="CF17" s="2549"/>
      <c r="CG17" s="2060" t="s">
        <v>302</v>
      </c>
      <c r="CH17" s="2060"/>
      <c r="CI17" s="2060"/>
      <c r="CJ17" s="2060"/>
      <c r="CK17" s="2444">
        <f>CD17*CH17</f>
        <v>0</v>
      </c>
      <c r="CL17" s="2444"/>
      <c r="CM17" s="2444"/>
      <c r="CN17" s="2060"/>
      <c r="CO17" s="2060"/>
      <c r="CP17" s="2060"/>
      <c r="CQ17" s="2060" t="s">
        <v>302</v>
      </c>
      <c r="CR17" s="2060"/>
      <c r="CS17" s="2060"/>
      <c r="CT17" s="2060"/>
      <c r="CU17" s="2444">
        <f>CN17*CR17</f>
        <v>0</v>
      </c>
      <c r="CV17" s="2444"/>
      <c r="CW17" s="2545"/>
    </row>
    <row r="18" spans="1:101" ht="12" customHeight="1">
      <c r="A18" s="2460"/>
      <c r="B18" s="2463"/>
      <c r="C18" s="2463"/>
      <c r="D18" s="2463"/>
      <c r="E18" s="2463"/>
      <c r="F18" s="2060"/>
      <c r="G18" s="2060"/>
      <c r="H18" s="2060"/>
      <c r="I18" s="2060"/>
      <c r="J18" s="2060"/>
      <c r="K18" s="2060"/>
      <c r="L18" s="2060"/>
      <c r="M18" s="2445"/>
      <c r="N18" s="2445"/>
      <c r="O18" s="2445"/>
      <c r="P18" s="2060"/>
      <c r="Q18" s="2060"/>
      <c r="R18" s="2060"/>
      <c r="S18" s="2060"/>
      <c r="T18" s="2060"/>
      <c r="U18" s="2060"/>
      <c r="V18" s="2060"/>
      <c r="W18" s="2445"/>
      <c r="X18" s="2445"/>
      <c r="Y18" s="2445"/>
      <c r="Z18" s="2454"/>
      <c r="AA18" s="2457"/>
      <c r="AB18" s="2457"/>
      <c r="AC18" s="2457"/>
      <c r="AD18" s="2457"/>
      <c r="AE18" s="2060"/>
      <c r="AF18" s="2060"/>
      <c r="AG18" s="2060"/>
      <c r="AH18" s="2060"/>
      <c r="AI18" s="2060"/>
      <c r="AJ18" s="2060"/>
      <c r="AK18" s="2060"/>
      <c r="AL18" s="2445"/>
      <c r="AM18" s="2445"/>
      <c r="AN18" s="2445"/>
      <c r="AO18" s="2060"/>
      <c r="AP18" s="2060"/>
      <c r="AQ18" s="2060"/>
      <c r="AR18" s="2060"/>
      <c r="AS18" s="2060"/>
      <c r="AT18" s="2060"/>
      <c r="AU18" s="2060"/>
      <c r="AV18" s="2445"/>
      <c r="AW18" s="2445"/>
      <c r="AX18" s="2445"/>
      <c r="AZ18" s="2557"/>
      <c r="BA18" s="2463"/>
      <c r="BB18" s="2463"/>
      <c r="BC18" s="2463"/>
      <c r="BD18" s="2463"/>
      <c r="BE18" s="2549"/>
      <c r="BF18" s="2549"/>
      <c r="BG18" s="2549"/>
      <c r="BH18" s="2060"/>
      <c r="BI18" s="2549"/>
      <c r="BJ18" s="2549"/>
      <c r="BK18" s="2549"/>
      <c r="BL18" s="2551"/>
      <c r="BM18" s="2551"/>
      <c r="BN18" s="2551"/>
      <c r="BO18" s="2060"/>
      <c r="BP18" s="2060"/>
      <c r="BQ18" s="2060"/>
      <c r="BR18" s="2060"/>
      <c r="BS18" s="2060"/>
      <c r="BT18" s="2060"/>
      <c r="BU18" s="2060"/>
      <c r="BV18" s="2445"/>
      <c r="BW18" s="2445"/>
      <c r="BX18" s="2445"/>
      <c r="BY18" s="2454"/>
      <c r="BZ18" s="2457"/>
      <c r="CA18" s="2457"/>
      <c r="CB18" s="2457"/>
      <c r="CC18" s="2457"/>
      <c r="CD18" s="2549"/>
      <c r="CE18" s="2549"/>
      <c r="CF18" s="2549"/>
      <c r="CG18" s="2060"/>
      <c r="CH18" s="2060"/>
      <c r="CI18" s="2060"/>
      <c r="CJ18" s="2060"/>
      <c r="CK18" s="2445"/>
      <c r="CL18" s="2445"/>
      <c r="CM18" s="2445"/>
      <c r="CN18" s="2060"/>
      <c r="CO18" s="2060"/>
      <c r="CP18" s="2060"/>
      <c r="CQ18" s="2060"/>
      <c r="CR18" s="2060"/>
      <c r="CS18" s="2060"/>
      <c r="CT18" s="2060"/>
      <c r="CU18" s="2445"/>
      <c r="CV18" s="2445"/>
      <c r="CW18" s="2544"/>
    </row>
    <row r="19" spans="1:101" ht="12" customHeight="1">
      <c r="A19" s="2460"/>
      <c r="B19" s="2463"/>
      <c r="C19" s="2463"/>
      <c r="D19" s="2463"/>
      <c r="E19" s="2463"/>
      <c r="F19" s="2446">
        <f>SUM(F15:H18)</f>
        <v>0</v>
      </c>
      <c r="G19" s="2446"/>
      <c r="H19" s="2446"/>
      <c r="I19" s="2060" t="s">
        <v>277</v>
      </c>
      <c r="J19" s="2060"/>
      <c r="K19" s="2060"/>
      <c r="L19" s="2060"/>
      <c r="M19" s="2449">
        <f>SUM(M15:O18)</f>
        <v>0</v>
      </c>
      <c r="N19" s="2449"/>
      <c r="O19" s="2449"/>
      <c r="P19" s="2446">
        <f>SUM(P15:R18)</f>
        <v>0</v>
      </c>
      <c r="Q19" s="2446"/>
      <c r="R19" s="2446"/>
      <c r="S19" s="2060" t="s">
        <v>277</v>
      </c>
      <c r="T19" s="2060"/>
      <c r="U19" s="2060"/>
      <c r="V19" s="2060"/>
      <c r="W19" s="2449">
        <f>SUM(W15:Y18)</f>
        <v>0</v>
      </c>
      <c r="X19" s="2449"/>
      <c r="Y19" s="2449"/>
      <c r="Z19" s="2454"/>
      <c r="AA19" s="2457"/>
      <c r="AB19" s="2457"/>
      <c r="AC19" s="2457"/>
      <c r="AD19" s="2457"/>
      <c r="AE19" s="2446">
        <f>SUM(AE15:AG18)</f>
        <v>0</v>
      </c>
      <c r="AF19" s="2446"/>
      <c r="AG19" s="2446"/>
      <c r="AH19" s="2060" t="s">
        <v>277</v>
      </c>
      <c r="AI19" s="2060"/>
      <c r="AJ19" s="2060"/>
      <c r="AK19" s="2060"/>
      <c r="AL19" s="2449">
        <f>SUM(AL15:AN18)</f>
        <v>0</v>
      </c>
      <c r="AM19" s="2449"/>
      <c r="AN19" s="2449"/>
      <c r="AO19" s="2446">
        <f>SUM(AO15:AQ18)</f>
        <v>0</v>
      </c>
      <c r="AP19" s="2446"/>
      <c r="AQ19" s="2446"/>
      <c r="AR19" s="2060" t="s">
        <v>277</v>
      </c>
      <c r="AS19" s="2060"/>
      <c r="AT19" s="2060"/>
      <c r="AU19" s="2060"/>
      <c r="AV19" s="2449">
        <f>SUM(AV15:AX18)</f>
        <v>0</v>
      </c>
      <c r="AW19" s="2449"/>
      <c r="AX19" s="2449"/>
      <c r="AZ19" s="2557"/>
      <c r="BA19" s="2463"/>
      <c r="BB19" s="2463"/>
      <c r="BC19" s="2463"/>
      <c r="BD19" s="2463"/>
      <c r="BE19" s="2552">
        <f>SUM(BE15:BG18)</f>
        <v>60</v>
      </c>
      <c r="BF19" s="2552"/>
      <c r="BG19" s="2552"/>
      <c r="BH19" s="2060" t="s">
        <v>277</v>
      </c>
      <c r="BI19" s="2060"/>
      <c r="BJ19" s="2060"/>
      <c r="BK19" s="2060"/>
      <c r="BL19" s="2554">
        <f>SUM(BL15:BN18)</f>
        <v>119</v>
      </c>
      <c r="BM19" s="2554"/>
      <c r="BN19" s="2554"/>
      <c r="BO19" s="2446">
        <f>SUM(BO15:BQ18)</f>
        <v>0</v>
      </c>
      <c r="BP19" s="2446"/>
      <c r="BQ19" s="2446"/>
      <c r="BR19" s="2060" t="s">
        <v>277</v>
      </c>
      <c r="BS19" s="2060"/>
      <c r="BT19" s="2060"/>
      <c r="BU19" s="2060"/>
      <c r="BV19" s="2449">
        <f>SUM(BV15:BX18)</f>
        <v>0</v>
      </c>
      <c r="BW19" s="2449"/>
      <c r="BX19" s="2449"/>
      <c r="BY19" s="2454"/>
      <c r="BZ19" s="2457"/>
      <c r="CA19" s="2457"/>
      <c r="CB19" s="2457"/>
      <c r="CC19" s="2457"/>
      <c r="CD19" s="2552">
        <f>SUM(CD15:CF18)</f>
        <v>9</v>
      </c>
      <c r="CE19" s="2552"/>
      <c r="CF19" s="2552"/>
      <c r="CG19" s="2060" t="s">
        <v>277</v>
      </c>
      <c r="CH19" s="2060"/>
      <c r="CI19" s="2060"/>
      <c r="CJ19" s="2060"/>
      <c r="CK19" s="2554">
        <f>SUM(CK15:CM18)</f>
        <v>18</v>
      </c>
      <c r="CL19" s="2554"/>
      <c r="CM19" s="2554"/>
      <c r="CN19" s="2446">
        <f>SUM(CN15:CP18)</f>
        <v>0</v>
      </c>
      <c r="CO19" s="2446"/>
      <c r="CP19" s="2446"/>
      <c r="CQ19" s="2060" t="s">
        <v>277</v>
      </c>
      <c r="CR19" s="2060"/>
      <c r="CS19" s="2060"/>
      <c r="CT19" s="2060"/>
      <c r="CU19" s="2449">
        <f>SUM(CU15:CW18)</f>
        <v>0</v>
      </c>
      <c r="CV19" s="2449"/>
      <c r="CW19" s="2546"/>
    </row>
    <row r="20" spans="1:101" ht="12" customHeight="1" thickBot="1">
      <c r="A20" s="2461"/>
      <c r="B20" s="2464"/>
      <c r="C20" s="2464"/>
      <c r="D20" s="2464"/>
      <c r="E20" s="2464"/>
      <c r="F20" s="2447"/>
      <c r="G20" s="2447"/>
      <c r="H20" s="2447"/>
      <c r="I20" s="2448"/>
      <c r="J20" s="2448"/>
      <c r="K20" s="2448"/>
      <c r="L20" s="2448"/>
      <c r="M20" s="2450"/>
      <c r="N20" s="2450"/>
      <c r="O20" s="2450"/>
      <c r="P20" s="2447"/>
      <c r="Q20" s="2447"/>
      <c r="R20" s="2447"/>
      <c r="S20" s="2448"/>
      <c r="T20" s="2448"/>
      <c r="U20" s="2448"/>
      <c r="V20" s="2448"/>
      <c r="W20" s="2450"/>
      <c r="X20" s="2450"/>
      <c r="Y20" s="2450"/>
      <c r="Z20" s="2455"/>
      <c r="AA20" s="2458"/>
      <c r="AB20" s="2458"/>
      <c r="AC20" s="2458"/>
      <c r="AD20" s="2458"/>
      <c r="AE20" s="2447"/>
      <c r="AF20" s="2447"/>
      <c r="AG20" s="2447"/>
      <c r="AH20" s="2448"/>
      <c r="AI20" s="2448"/>
      <c r="AJ20" s="2448"/>
      <c r="AK20" s="2448"/>
      <c r="AL20" s="2450"/>
      <c r="AM20" s="2450"/>
      <c r="AN20" s="2450"/>
      <c r="AO20" s="2447"/>
      <c r="AP20" s="2447"/>
      <c r="AQ20" s="2447"/>
      <c r="AR20" s="2448"/>
      <c r="AS20" s="2448"/>
      <c r="AT20" s="2448"/>
      <c r="AU20" s="2448"/>
      <c r="AV20" s="2450"/>
      <c r="AW20" s="2450"/>
      <c r="AX20" s="2450"/>
      <c r="AZ20" s="2558"/>
      <c r="BA20" s="2464"/>
      <c r="BB20" s="2464"/>
      <c r="BC20" s="2464"/>
      <c r="BD20" s="2464"/>
      <c r="BE20" s="2553"/>
      <c r="BF20" s="2553"/>
      <c r="BG20" s="2553"/>
      <c r="BH20" s="2448"/>
      <c r="BI20" s="2448"/>
      <c r="BJ20" s="2448"/>
      <c r="BK20" s="2448"/>
      <c r="BL20" s="2555"/>
      <c r="BM20" s="2555"/>
      <c r="BN20" s="2555"/>
      <c r="BO20" s="2447"/>
      <c r="BP20" s="2447"/>
      <c r="BQ20" s="2447"/>
      <c r="BR20" s="2448"/>
      <c r="BS20" s="2448"/>
      <c r="BT20" s="2448"/>
      <c r="BU20" s="2448"/>
      <c r="BV20" s="2450"/>
      <c r="BW20" s="2450"/>
      <c r="BX20" s="2450"/>
      <c r="BY20" s="2455"/>
      <c r="BZ20" s="2458"/>
      <c r="CA20" s="2458"/>
      <c r="CB20" s="2458"/>
      <c r="CC20" s="2458"/>
      <c r="CD20" s="2553"/>
      <c r="CE20" s="2553"/>
      <c r="CF20" s="2553"/>
      <c r="CG20" s="2448"/>
      <c r="CH20" s="2448"/>
      <c r="CI20" s="2448"/>
      <c r="CJ20" s="2448"/>
      <c r="CK20" s="2555"/>
      <c r="CL20" s="2555"/>
      <c r="CM20" s="2555"/>
      <c r="CN20" s="2447"/>
      <c r="CO20" s="2447"/>
      <c r="CP20" s="2447"/>
      <c r="CQ20" s="2448"/>
      <c r="CR20" s="2448"/>
      <c r="CS20" s="2448"/>
      <c r="CT20" s="2448"/>
      <c r="CU20" s="2450"/>
      <c r="CV20" s="2450"/>
      <c r="CW20" s="2547"/>
    </row>
    <row r="21" spans="1:101" ht="12" customHeight="1" thickBot="1">
      <c r="A21" s="204"/>
      <c r="P21" s="126"/>
      <c r="Q21" s="356"/>
      <c r="Z21" s="2443"/>
      <c r="AA21" s="2443"/>
      <c r="AB21" s="2443"/>
      <c r="AC21" s="2443"/>
      <c r="AD21" s="2443"/>
      <c r="AE21" s="2443"/>
      <c r="AF21" s="2443"/>
      <c r="AG21" s="2443"/>
      <c r="AH21" s="2443"/>
      <c r="AI21" s="2443"/>
      <c r="AJ21" s="2443"/>
      <c r="AK21" s="2443"/>
      <c r="AL21" s="2443"/>
      <c r="AM21" s="2443"/>
      <c r="AN21" s="2443"/>
      <c r="AO21" s="2443"/>
      <c r="AP21" s="2443"/>
      <c r="AQ21" s="2443"/>
      <c r="AR21" s="2443"/>
      <c r="AS21" s="2443"/>
      <c r="AT21" s="2443"/>
      <c r="AU21" s="2443"/>
      <c r="AV21" s="2443"/>
      <c r="AW21" s="2443"/>
      <c r="AX21" s="2443"/>
      <c r="AZ21" s="572"/>
      <c r="BA21" s="355"/>
      <c r="BB21" s="757"/>
      <c r="BC21" s="757"/>
      <c r="BD21" s="757"/>
      <c r="BE21" s="757"/>
      <c r="BF21" s="757"/>
      <c r="BG21" s="757"/>
      <c r="BH21" s="757"/>
      <c r="BI21" s="757"/>
      <c r="BJ21" s="757"/>
      <c r="BK21" s="757"/>
      <c r="BL21" s="757"/>
      <c r="BM21" s="757"/>
      <c r="BN21" s="757"/>
      <c r="BO21" s="757"/>
      <c r="BP21" s="758"/>
      <c r="BQ21" s="757"/>
      <c r="BR21" s="757"/>
      <c r="BS21" s="757"/>
      <c r="BT21" s="757"/>
      <c r="BU21" s="757"/>
      <c r="BV21" s="757"/>
      <c r="BW21" s="757"/>
      <c r="BX21" s="757"/>
      <c r="BY21" s="2443"/>
      <c r="BZ21" s="2443"/>
      <c r="CA21" s="2443"/>
      <c r="CB21" s="2443"/>
      <c r="CC21" s="2443"/>
      <c r="CD21" s="2443"/>
      <c r="CE21" s="2443"/>
      <c r="CF21" s="2443"/>
      <c r="CG21" s="2443"/>
      <c r="CH21" s="2443"/>
      <c r="CI21" s="2443"/>
      <c r="CJ21" s="2443"/>
      <c r="CK21" s="2443"/>
      <c r="CL21" s="2443"/>
      <c r="CM21" s="2443"/>
      <c r="CN21" s="2443"/>
      <c r="CO21" s="2443"/>
      <c r="CP21" s="2443"/>
      <c r="CQ21" s="2443"/>
      <c r="CR21" s="2443"/>
      <c r="CS21" s="2443"/>
      <c r="CT21" s="2443"/>
      <c r="CU21" s="2443"/>
      <c r="CV21" s="2443"/>
      <c r="CW21" s="2443"/>
    </row>
    <row r="22" spans="1:101" ht="12" customHeight="1">
      <c r="A22" s="2286" t="s">
        <v>301</v>
      </c>
      <c r="B22" s="2280" t="s">
        <v>297</v>
      </c>
      <c r="C22" s="2281"/>
      <c r="D22" s="2281"/>
      <c r="E22" s="2281"/>
      <c r="F22" s="2281"/>
      <c r="G22" s="2281"/>
      <c r="H22" s="2281"/>
      <c r="I22" s="2281"/>
      <c r="J22" s="2281"/>
      <c r="K22" s="2282"/>
      <c r="L22" s="2283" t="s">
        <v>296</v>
      </c>
      <c r="M22" s="2284"/>
      <c r="N22" s="2284"/>
      <c r="O22" s="2284"/>
      <c r="P22" s="2284"/>
      <c r="Q22" s="2284"/>
      <c r="R22" s="2284"/>
      <c r="S22" s="2284"/>
      <c r="T22" s="2284"/>
      <c r="U22" s="2285"/>
      <c r="V22" s="2280" t="s">
        <v>295</v>
      </c>
      <c r="W22" s="2281"/>
      <c r="X22" s="2281"/>
      <c r="Y22" s="2608"/>
      <c r="Z22" s="2286" t="s">
        <v>298</v>
      </c>
      <c r="AA22" s="2280" t="s">
        <v>297</v>
      </c>
      <c r="AB22" s="2281"/>
      <c r="AC22" s="2281"/>
      <c r="AD22" s="2281"/>
      <c r="AE22" s="2281"/>
      <c r="AF22" s="2281"/>
      <c r="AG22" s="2281"/>
      <c r="AH22" s="2281"/>
      <c r="AI22" s="2281"/>
      <c r="AJ22" s="2282"/>
      <c r="AK22" s="2283" t="s">
        <v>296</v>
      </c>
      <c r="AL22" s="2284"/>
      <c r="AM22" s="2284"/>
      <c r="AN22" s="2284"/>
      <c r="AO22" s="2284"/>
      <c r="AP22" s="2284"/>
      <c r="AQ22" s="2284"/>
      <c r="AR22" s="2284"/>
      <c r="AS22" s="2284"/>
      <c r="AT22" s="2285"/>
      <c r="AU22" s="2280" t="s">
        <v>295</v>
      </c>
      <c r="AV22" s="2281"/>
      <c r="AW22" s="2281"/>
      <c r="AX22" s="2608"/>
      <c r="AZ22" s="2277" t="s">
        <v>301</v>
      </c>
      <c r="BA22" s="2280" t="s">
        <v>297</v>
      </c>
      <c r="BB22" s="2281"/>
      <c r="BC22" s="2281"/>
      <c r="BD22" s="2281"/>
      <c r="BE22" s="2281"/>
      <c r="BF22" s="2281"/>
      <c r="BG22" s="2281"/>
      <c r="BH22" s="2281"/>
      <c r="BI22" s="2281"/>
      <c r="BJ22" s="2282"/>
      <c r="BK22" s="2283" t="s">
        <v>296</v>
      </c>
      <c r="BL22" s="2284"/>
      <c r="BM22" s="2284"/>
      <c r="BN22" s="2284"/>
      <c r="BO22" s="2284"/>
      <c r="BP22" s="2284"/>
      <c r="BQ22" s="2284"/>
      <c r="BR22" s="2284"/>
      <c r="BS22" s="2284"/>
      <c r="BT22" s="2285"/>
      <c r="BU22" s="2280" t="s">
        <v>295</v>
      </c>
      <c r="BV22" s="2281"/>
      <c r="BW22" s="2281"/>
      <c r="BX22" s="2608"/>
      <c r="BY22" s="2286" t="s">
        <v>298</v>
      </c>
      <c r="BZ22" s="2280" t="s">
        <v>297</v>
      </c>
      <c r="CA22" s="2281"/>
      <c r="CB22" s="2281"/>
      <c r="CC22" s="2281"/>
      <c r="CD22" s="2281"/>
      <c r="CE22" s="2281"/>
      <c r="CF22" s="2281"/>
      <c r="CG22" s="2281"/>
      <c r="CH22" s="2281"/>
      <c r="CI22" s="2282"/>
      <c r="CJ22" s="2283" t="s">
        <v>296</v>
      </c>
      <c r="CK22" s="2284"/>
      <c r="CL22" s="2284"/>
      <c r="CM22" s="2284"/>
      <c r="CN22" s="2284"/>
      <c r="CO22" s="2284"/>
      <c r="CP22" s="2284"/>
      <c r="CQ22" s="2284"/>
      <c r="CR22" s="2284"/>
      <c r="CS22" s="2285"/>
      <c r="CT22" s="2280" t="s">
        <v>295</v>
      </c>
      <c r="CU22" s="2281"/>
      <c r="CV22" s="2281"/>
      <c r="CW22" s="2616"/>
    </row>
    <row r="23" spans="1:101" ht="12" customHeight="1">
      <c r="A23" s="2287"/>
      <c r="B23" s="1811"/>
      <c r="C23" s="1811"/>
      <c r="D23" s="1811"/>
      <c r="E23" s="1811"/>
      <c r="F23" s="1811"/>
      <c r="G23" s="1811"/>
      <c r="H23" s="1811"/>
      <c r="I23" s="1811"/>
      <c r="J23" s="1811"/>
      <c r="K23" s="1811"/>
      <c r="L23" s="2289"/>
      <c r="M23" s="2289"/>
      <c r="N23" s="2289"/>
      <c r="O23" s="2289"/>
      <c r="P23" s="2289"/>
      <c r="Q23" s="2289"/>
      <c r="R23" s="2289"/>
      <c r="S23" s="2289"/>
      <c r="T23" s="2289"/>
      <c r="U23" s="2290"/>
      <c r="V23" s="2333" t="s">
        <v>660</v>
      </c>
      <c r="W23" s="2334"/>
      <c r="X23" s="2333" t="s">
        <v>661</v>
      </c>
      <c r="Y23" s="2335"/>
      <c r="Z23" s="2287"/>
      <c r="AA23" s="1811"/>
      <c r="AB23" s="1811"/>
      <c r="AC23" s="1811"/>
      <c r="AD23" s="1811"/>
      <c r="AE23" s="1811"/>
      <c r="AF23" s="1811"/>
      <c r="AG23" s="1811"/>
      <c r="AH23" s="1811"/>
      <c r="AI23" s="1811"/>
      <c r="AJ23" s="1811"/>
      <c r="AK23" s="2289"/>
      <c r="AL23" s="2289"/>
      <c r="AM23" s="2289"/>
      <c r="AN23" s="2289"/>
      <c r="AO23" s="2289"/>
      <c r="AP23" s="2289"/>
      <c r="AQ23" s="2289"/>
      <c r="AR23" s="2289"/>
      <c r="AS23" s="2289"/>
      <c r="AT23" s="2290"/>
      <c r="AU23" s="2333" t="s">
        <v>211</v>
      </c>
      <c r="AV23" s="2334"/>
      <c r="AW23" s="2333" t="s">
        <v>210</v>
      </c>
      <c r="AX23" s="2335"/>
      <c r="AZ23" s="2278"/>
      <c r="BA23" s="1811" t="s">
        <v>730</v>
      </c>
      <c r="BB23" s="1811"/>
      <c r="BC23" s="1811"/>
      <c r="BD23" s="1811"/>
      <c r="BE23" s="1811"/>
      <c r="BF23" s="1811"/>
      <c r="BG23" s="1811"/>
      <c r="BH23" s="1811"/>
      <c r="BI23" s="1811"/>
      <c r="BJ23" s="1811"/>
      <c r="BK23" s="2289"/>
      <c r="BL23" s="2289"/>
      <c r="BM23" s="2289"/>
      <c r="BN23" s="2289"/>
      <c r="BO23" s="2289"/>
      <c r="BP23" s="2289"/>
      <c r="BQ23" s="2289"/>
      <c r="BR23" s="2289"/>
      <c r="BS23" s="2289"/>
      <c r="BT23" s="2290"/>
      <c r="BU23" s="2333" t="s">
        <v>211</v>
      </c>
      <c r="BV23" s="2334"/>
      <c r="BW23" s="2333" t="s">
        <v>210</v>
      </c>
      <c r="BX23" s="2335"/>
      <c r="BY23" s="2287"/>
      <c r="BZ23" s="1811" t="s">
        <v>731</v>
      </c>
      <c r="CA23" s="1811"/>
      <c r="CB23" s="1811"/>
      <c r="CC23" s="1811"/>
      <c r="CD23" s="1811"/>
      <c r="CE23" s="1811"/>
      <c r="CF23" s="1811"/>
      <c r="CG23" s="1811"/>
      <c r="CH23" s="1811"/>
      <c r="CI23" s="1811"/>
      <c r="CJ23" s="2289"/>
      <c r="CK23" s="2289"/>
      <c r="CL23" s="2289"/>
      <c r="CM23" s="2289"/>
      <c r="CN23" s="2289"/>
      <c r="CO23" s="2289"/>
      <c r="CP23" s="2289"/>
      <c r="CQ23" s="2289"/>
      <c r="CR23" s="2289"/>
      <c r="CS23" s="2290"/>
      <c r="CT23" s="2333" t="s">
        <v>211</v>
      </c>
      <c r="CU23" s="2334"/>
      <c r="CV23" s="2333" t="s">
        <v>210</v>
      </c>
      <c r="CW23" s="2578"/>
    </row>
    <row r="24" spans="1:101" ht="12" customHeight="1">
      <c r="A24" s="2287"/>
      <c r="B24" s="1811"/>
      <c r="C24" s="1811"/>
      <c r="D24" s="1811"/>
      <c r="E24" s="1811"/>
      <c r="F24" s="1811"/>
      <c r="G24" s="1811"/>
      <c r="H24" s="1811"/>
      <c r="I24" s="1811"/>
      <c r="J24" s="1811"/>
      <c r="K24" s="1811"/>
      <c r="L24" s="2291"/>
      <c r="M24" s="2291"/>
      <c r="N24" s="2291"/>
      <c r="O24" s="2291"/>
      <c r="P24" s="2291"/>
      <c r="Q24" s="2291"/>
      <c r="R24" s="2291"/>
      <c r="S24" s="2291"/>
      <c r="T24" s="2291"/>
      <c r="U24" s="2292"/>
      <c r="V24" s="2296"/>
      <c r="W24" s="2297"/>
      <c r="X24" s="2296"/>
      <c r="Y24" s="2300"/>
      <c r="Z24" s="2287"/>
      <c r="AA24" s="1811"/>
      <c r="AB24" s="1811"/>
      <c r="AC24" s="1811"/>
      <c r="AD24" s="1811"/>
      <c r="AE24" s="1811"/>
      <c r="AF24" s="1811"/>
      <c r="AG24" s="1811"/>
      <c r="AH24" s="1811"/>
      <c r="AI24" s="1811"/>
      <c r="AJ24" s="1811"/>
      <c r="AK24" s="2291"/>
      <c r="AL24" s="2291"/>
      <c r="AM24" s="2291"/>
      <c r="AN24" s="2291"/>
      <c r="AO24" s="2291"/>
      <c r="AP24" s="2291"/>
      <c r="AQ24" s="2291"/>
      <c r="AR24" s="2291"/>
      <c r="AS24" s="2291"/>
      <c r="AT24" s="2292"/>
      <c r="AU24" s="2296"/>
      <c r="AV24" s="2297"/>
      <c r="AW24" s="2296"/>
      <c r="AX24" s="2300"/>
      <c r="AZ24" s="2278"/>
      <c r="BA24" s="1811"/>
      <c r="BB24" s="1811"/>
      <c r="BC24" s="1811"/>
      <c r="BD24" s="1811"/>
      <c r="BE24" s="1811"/>
      <c r="BF24" s="1811"/>
      <c r="BG24" s="1811"/>
      <c r="BH24" s="1811"/>
      <c r="BI24" s="1811"/>
      <c r="BJ24" s="1811"/>
      <c r="BK24" s="2291"/>
      <c r="BL24" s="2291"/>
      <c r="BM24" s="2291"/>
      <c r="BN24" s="2291"/>
      <c r="BO24" s="2291"/>
      <c r="BP24" s="2291"/>
      <c r="BQ24" s="2291"/>
      <c r="BR24" s="2291"/>
      <c r="BS24" s="2291"/>
      <c r="BT24" s="2292"/>
      <c r="BU24" s="2296"/>
      <c r="BV24" s="2297"/>
      <c r="BW24" s="2610">
        <v>1</v>
      </c>
      <c r="BX24" s="2611"/>
      <c r="BY24" s="2287"/>
      <c r="BZ24" s="1811"/>
      <c r="CA24" s="1811"/>
      <c r="CB24" s="1811"/>
      <c r="CC24" s="1811"/>
      <c r="CD24" s="1811"/>
      <c r="CE24" s="1811"/>
      <c r="CF24" s="1811"/>
      <c r="CG24" s="1811"/>
      <c r="CH24" s="1811"/>
      <c r="CI24" s="1811"/>
      <c r="CJ24" s="2291"/>
      <c r="CK24" s="2291"/>
      <c r="CL24" s="2291"/>
      <c r="CM24" s="2291"/>
      <c r="CN24" s="2291"/>
      <c r="CO24" s="2291"/>
      <c r="CP24" s="2291"/>
      <c r="CQ24" s="2291"/>
      <c r="CR24" s="2291"/>
      <c r="CS24" s="2292"/>
      <c r="CT24" s="2296"/>
      <c r="CU24" s="2297"/>
      <c r="CV24" s="2610">
        <v>1</v>
      </c>
      <c r="CW24" s="2617"/>
    </row>
    <row r="25" spans="1:101" ht="12" customHeight="1">
      <c r="A25" s="2287"/>
      <c r="B25" s="1811"/>
      <c r="C25" s="1811"/>
      <c r="D25" s="1811"/>
      <c r="E25" s="1811"/>
      <c r="F25" s="1811"/>
      <c r="G25" s="1811"/>
      <c r="H25" s="1811"/>
      <c r="I25" s="1811"/>
      <c r="J25" s="1811"/>
      <c r="K25" s="1811"/>
      <c r="L25" s="2293"/>
      <c r="M25" s="2293"/>
      <c r="N25" s="2293"/>
      <c r="O25" s="2293"/>
      <c r="P25" s="2293"/>
      <c r="Q25" s="2293"/>
      <c r="R25" s="2293"/>
      <c r="S25" s="2293"/>
      <c r="T25" s="2293"/>
      <c r="U25" s="2294"/>
      <c r="V25" s="2298"/>
      <c r="W25" s="2299"/>
      <c r="X25" s="2298"/>
      <c r="Y25" s="2301"/>
      <c r="Z25" s="2287"/>
      <c r="AA25" s="1811"/>
      <c r="AB25" s="1811"/>
      <c r="AC25" s="1811"/>
      <c r="AD25" s="1811"/>
      <c r="AE25" s="1811"/>
      <c r="AF25" s="1811"/>
      <c r="AG25" s="1811"/>
      <c r="AH25" s="1811"/>
      <c r="AI25" s="1811"/>
      <c r="AJ25" s="1811"/>
      <c r="AK25" s="2293"/>
      <c r="AL25" s="2293"/>
      <c r="AM25" s="2293"/>
      <c r="AN25" s="2293"/>
      <c r="AO25" s="2293"/>
      <c r="AP25" s="2293"/>
      <c r="AQ25" s="2293"/>
      <c r="AR25" s="2293"/>
      <c r="AS25" s="2293"/>
      <c r="AT25" s="2294"/>
      <c r="AU25" s="2298"/>
      <c r="AV25" s="2299"/>
      <c r="AW25" s="2298"/>
      <c r="AX25" s="2301"/>
      <c r="AZ25" s="2278"/>
      <c r="BA25" s="1811"/>
      <c r="BB25" s="1811"/>
      <c r="BC25" s="1811"/>
      <c r="BD25" s="1811"/>
      <c r="BE25" s="1811"/>
      <c r="BF25" s="1811"/>
      <c r="BG25" s="1811"/>
      <c r="BH25" s="1811"/>
      <c r="BI25" s="1811"/>
      <c r="BJ25" s="1811"/>
      <c r="BK25" s="2293"/>
      <c r="BL25" s="2293"/>
      <c r="BM25" s="2293"/>
      <c r="BN25" s="2293"/>
      <c r="BO25" s="2293"/>
      <c r="BP25" s="2293"/>
      <c r="BQ25" s="2293"/>
      <c r="BR25" s="2293"/>
      <c r="BS25" s="2293"/>
      <c r="BT25" s="2294"/>
      <c r="BU25" s="2298"/>
      <c r="BV25" s="2299"/>
      <c r="BW25" s="2612"/>
      <c r="BX25" s="2613"/>
      <c r="BY25" s="2287"/>
      <c r="BZ25" s="1811"/>
      <c r="CA25" s="1811"/>
      <c r="CB25" s="1811"/>
      <c r="CC25" s="1811"/>
      <c r="CD25" s="1811"/>
      <c r="CE25" s="1811"/>
      <c r="CF25" s="1811"/>
      <c r="CG25" s="1811"/>
      <c r="CH25" s="1811"/>
      <c r="CI25" s="1811"/>
      <c r="CJ25" s="2293"/>
      <c r="CK25" s="2293"/>
      <c r="CL25" s="2293"/>
      <c r="CM25" s="2293"/>
      <c r="CN25" s="2293"/>
      <c r="CO25" s="2293"/>
      <c r="CP25" s="2293"/>
      <c r="CQ25" s="2293"/>
      <c r="CR25" s="2293"/>
      <c r="CS25" s="2294"/>
      <c r="CT25" s="2298"/>
      <c r="CU25" s="2299"/>
      <c r="CV25" s="2612"/>
      <c r="CW25" s="2618"/>
    </row>
    <row r="26" spans="1:101" ht="12" customHeight="1">
      <c r="A26" s="2287"/>
      <c r="B26" s="2302" t="s">
        <v>294</v>
      </c>
      <c r="C26" s="2303"/>
      <c r="D26" s="2303"/>
      <c r="E26" s="2304"/>
      <c r="F26" s="2308" t="s">
        <v>293</v>
      </c>
      <c r="G26" s="2309"/>
      <c r="H26" s="2309"/>
      <c r="I26" s="2309"/>
      <c r="J26" s="2309"/>
      <c r="K26" s="2309"/>
      <c r="L26" s="2309"/>
      <c r="M26" s="2309"/>
      <c r="N26" s="2309"/>
      <c r="O26" s="2310"/>
      <c r="P26" s="2309" t="s">
        <v>697</v>
      </c>
      <c r="Q26" s="2309"/>
      <c r="R26" s="2309"/>
      <c r="S26" s="2309"/>
      <c r="T26" s="2309"/>
      <c r="U26" s="2309"/>
      <c r="V26" s="2309"/>
      <c r="W26" s="2309"/>
      <c r="X26" s="2309"/>
      <c r="Y26" s="2311"/>
      <c r="Z26" s="2287"/>
      <c r="AA26" s="2302" t="s">
        <v>294</v>
      </c>
      <c r="AB26" s="2303"/>
      <c r="AC26" s="2303"/>
      <c r="AD26" s="2304"/>
      <c r="AE26" s="2308" t="s">
        <v>293</v>
      </c>
      <c r="AF26" s="2309"/>
      <c r="AG26" s="2309"/>
      <c r="AH26" s="2309"/>
      <c r="AI26" s="2309"/>
      <c r="AJ26" s="2309"/>
      <c r="AK26" s="2309"/>
      <c r="AL26" s="2309"/>
      <c r="AM26" s="2309"/>
      <c r="AN26" s="2310"/>
      <c r="AO26" s="2309" t="s">
        <v>697</v>
      </c>
      <c r="AP26" s="2309"/>
      <c r="AQ26" s="2309"/>
      <c r="AR26" s="2309"/>
      <c r="AS26" s="2309"/>
      <c r="AT26" s="2309"/>
      <c r="AU26" s="2309"/>
      <c r="AV26" s="2309"/>
      <c r="AW26" s="2309"/>
      <c r="AX26" s="2311"/>
      <c r="AZ26" s="2278"/>
      <c r="BA26" s="2302" t="s">
        <v>294</v>
      </c>
      <c r="BB26" s="2303"/>
      <c r="BC26" s="2303"/>
      <c r="BD26" s="2304"/>
      <c r="BE26" s="2308" t="s">
        <v>293</v>
      </c>
      <c r="BF26" s="2309"/>
      <c r="BG26" s="2309"/>
      <c r="BH26" s="2309"/>
      <c r="BI26" s="2309"/>
      <c r="BJ26" s="2309"/>
      <c r="BK26" s="2309"/>
      <c r="BL26" s="2309"/>
      <c r="BM26" s="2309"/>
      <c r="BN26" s="2310"/>
      <c r="BO26" s="2309" t="s">
        <v>697</v>
      </c>
      <c r="BP26" s="2309"/>
      <c r="BQ26" s="2309"/>
      <c r="BR26" s="2309"/>
      <c r="BS26" s="2309"/>
      <c r="BT26" s="2309"/>
      <c r="BU26" s="2309"/>
      <c r="BV26" s="2309"/>
      <c r="BW26" s="2309"/>
      <c r="BX26" s="2311"/>
      <c r="BY26" s="2287"/>
      <c r="BZ26" s="2302" t="s">
        <v>294</v>
      </c>
      <c r="CA26" s="2303"/>
      <c r="CB26" s="2303"/>
      <c r="CC26" s="2304"/>
      <c r="CD26" s="2308" t="s">
        <v>293</v>
      </c>
      <c r="CE26" s="2309"/>
      <c r="CF26" s="2309"/>
      <c r="CG26" s="2309"/>
      <c r="CH26" s="2309"/>
      <c r="CI26" s="2309"/>
      <c r="CJ26" s="2309"/>
      <c r="CK26" s="2309"/>
      <c r="CL26" s="2309"/>
      <c r="CM26" s="2310"/>
      <c r="CN26" s="2309" t="s">
        <v>697</v>
      </c>
      <c r="CO26" s="2309"/>
      <c r="CP26" s="2309"/>
      <c r="CQ26" s="2309"/>
      <c r="CR26" s="2309"/>
      <c r="CS26" s="2309"/>
      <c r="CT26" s="2309"/>
      <c r="CU26" s="2309"/>
      <c r="CV26" s="2309"/>
      <c r="CW26" s="2312"/>
    </row>
    <row r="27" spans="1:101" ht="12" customHeight="1">
      <c r="A27" s="2287"/>
      <c r="B27" s="2305"/>
      <c r="C27" s="2306"/>
      <c r="D27" s="2306"/>
      <c r="E27" s="2307"/>
      <c r="F27" s="2061"/>
      <c r="G27" s="2061"/>
      <c r="H27" s="2061"/>
      <c r="I27" s="2061"/>
      <c r="J27" s="2061"/>
      <c r="K27" s="2061"/>
      <c r="L27" s="2276" t="s">
        <v>699</v>
      </c>
      <c r="M27" s="2276"/>
      <c r="N27" s="2276"/>
      <c r="O27" s="2276"/>
      <c r="P27" s="2302"/>
      <c r="Q27" s="2303"/>
      <c r="R27" s="2303"/>
      <c r="S27" s="2303"/>
      <c r="T27" s="2303"/>
      <c r="U27" s="2303"/>
      <c r="V27" s="2264" t="s">
        <v>699</v>
      </c>
      <c r="W27" s="2265"/>
      <c r="X27" s="2265"/>
      <c r="Y27" s="2275"/>
      <c r="Z27" s="2287"/>
      <c r="AA27" s="2305"/>
      <c r="AB27" s="2306"/>
      <c r="AC27" s="2306"/>
      <c r="AD27" s="2307"/>
      <c r="AE27" s="2061"/>
      <c r="AF27" s="2061"/>
      <c r="AG27" s="2061"/>
      <c r="AH27" s="2061"/>
      <c r="AI27" s="2061"/>
      <c r="AJ27" s="2061"/>
      <c r="AK27" s="2276" t="s">
        <v>699</v>
      </c>
      <c r="AL27" s="2276"/>
      <c r="AM27" s="2276"/>
      <c r="AN27" s="2276"/>
      <c r="AO27" s="2302"/>
      <c r="AP27" s="2303"/>
      <c r="AQ27" s="2303"/>
      <c r="AR27" s="2303"/>
      <c r="AS27" s="2303"/>
      <c r="AT27" s="2303"/>
      <c r="AU27" s="2264" t="s">
        <v>699</v>
      </c>
      <c r="AV27" s="2265"/>
      <c r="AW27" s="2265"/>
      <c r="AX27" s="2275"/>
      <c r="AZ27" s="2278"/>
      <c r="BA27" s="2305"/>
      <c r="BB27" s="2306"/>
      <c r="BC27" s="2306"/>
      <c r="BD27" s="2307"/>
      <c r="BE27" s="2061"/>
      <c r="BF27" s="2061"/>
      <c r="BG27" s="2061"/>
      <c r="BH27" s="2061"/>
      <c r="BI27" s="2061"/>
      <c r="BJ27" s="2061"/>
      <c r="BK27" s="2276" t="s">
        <v>699</v>
      </c>
      <c r="BL27" s="2276"/>
      <c r="BM27" s="2276"/>
      <c r="BN27" s="2276"/>
      <c r="BO27" s="2302"/>
      <c r="BP27" s="2303"/>
      <c r="BQ27" s="2303"/>
      <c r="BR27" s="2303"/>
      <c r="BS27" s="2303"/>
      <c r="BT27" s="2303"/>
      <c r="BU27" s="2264" t="s">
        <v>699</v>
      </c>
      <c r="BV27" s="2265"/>
      <c r="BW27" s="2265"/>
      <c r="BX27" s="2275"/>
      <c r="BY27" s="2287"/>
      <c r="BZ27" s="2305"/>
      <c r="CA27" s="2306"/>
      <c r="CB27" s="2306"/>
      <c r="CC27" s="2307"/>
      <c r="CD27" s="2061"/>
      <c r="CE27" s="2061"/>
      <c r="CF27" s="2061"/>
      <c r="CG27" s="2061"/>
      <c r="CH27" s="2061"/>
      <c r="CI27" s="2061"/>
      <c r="CJ27" s="2276" t="s">
        <v>699</v>
      </c>
      <c r="CK27" s="2276"/>
      <c r="CL27" s="2276"/>
      <c r="CM27" s="2276"/>
      <c r="CN27" s="2302"/>
      <c r="CO27" s="2303"/>
      <c r="CP27" s="2303"/>
      <c r="CQ27" s="2303"/>
      <c r="CR27" s="2303"/>
      <c r="CS27" s="2303"/>
      <c r="CT27" s="2264" t="s">
        <v>699</v>
      </c>
      <c r="CU27" s="2265"/>
      <c r="CV27" s="2265"/>
      <c r="CW27" s="2266"/>
    </row>
    <row r="28" spans="1:101" ht="12" customHeight="1">
      <c r="A28" s="2287"/>
      <c r="B28" s="2267" t="s">
        <v>684</v>
      </c>
      <c r="C28" s="2269" t="s">
        <v>244</v>
      </c>
      <c r="D28" s="2270"/>
      <c r="E28" s="2271"/>
      <c r="F28" s="2236" t="s">
        <v>691</v>
      </c>
      <c r="G28" s="2237"/>
      <c r="H28" s="2317"/>
      <c r="I28" s="2318"/>
      <c r="J28" s="2318"/>
      <c r="K28" s="2318"/>
      <c r="L28" s="2319"/>
      <c r="M28" s="2319"/>
      <c r="N28" s="2319"/>
      <c r="O28" s="2319"/>
      <c r="P28" s="2218" t="s">
        <v>698</v>
      </c>
      <c r="Q28" s="2219"/>
      <c r="R28" s="2320"/>
      <c r="S28" s="2320"/>
      <c r="T28" s="2320"/>
      <c r="U28" s="2321"/>
      <c r="V28" s="2324"/>
      <c r="W28" s="2324"/>
      <c r="X28" s="2324"/>
      <c r="Y28" s="2325"/>
      <c r="Z28" s="2287"/>
      <c r="AA28" s="2267" t="s">
        <v>684</v>
      </c>
      <c r="AB28" s="2269" t="s">
        <v>244</v>
      </c>
      <c r="AC28" s="2270"/>
      <c r="AD28" s="2271"/>
      <c r="AE28" s="2236" t="s">
        <v>693</v>
      </c>
      <c r="AF28" s="2237"/>
      <c r="AG28" s="2317"/>
      <c r="AH28" s="2318"/>
      <c r="AI28" s="2318"/>
      <c r="AJ28" s="2318"/>
      <c r="AK28" s="2319"/>
      <c r="AL28" s="2319"/>
      <c r="AM28" s="2319"/>
      <c r="AN28" s="2319"/>
      <c r="AO28" s="2218" t="s">
        <v>701</v>
      </c>
      <c r="AP28" s="2219"/>
      <c r="AQ28" s="2320"/>
      <c r="AR28" s="2320"/>
      <c r="AS28" s="2320"/>
      <c r="AT28" s="2321"/>
      <c r="AU28" s="2324"/>
      <c r="AV28" s="2324"/>
      <c r="AW28" s="2324"/>
      <c r="AX28" s="2325"/>
      <c r="AZ28" s="2278"/>
      <c r="BA28" s="2267" t="s">
        <v>684</v>
      </c>
      <c r="BB28" s="2269" t="s">
        <v>244</v>
      </c>
      <c r="BC28" s="2270"/>
      <c r="BD28" s="2271"/>
      <c r="BE28" s="2236" t="s">
        <v>691</v>
      </c>
      <c r="BF28" s="2237"/>
      <c r="BG28" s="2238"/>
      <c r="BH28" s="2239"/>
      <c r="BI28" s="2239"/>
      <c r="BJ28" s="2239"/>
      <c r="BK28" s="2315"/>
      <c r="BL28" s="2315"/>
      <c r="BM28" s="2315"/>
      <c r="BN28" s="2315"/>
      <c r="BO28" s="2218" t="s">
        <v>698</v>
      </c>
      <c r="BP28" s="2219"/>
      <c r="BQ28" s="2220"/>
      <c r="BR28" s="2220"/>
      <c r="BS28" s="2220"/>
      <c r="BT28" s="2221"/>
      <c r="BU28" s="2224"/>
      <c r="BV28" s="2224"/>
      <c r="BW28" s="2224"/>
      <c r="BX28" s="2242"/>
      <c r="BY28" s="2287"/>
      <c r="BZ28" s="2267" t="s">
        <v>684</v>
      </c>
      <c r="CA28" s="2269" t="s">
        <v>244</v>
      </c>
      <c r="CB28" s="2270"/>
      <c r="CC28" s="2271"/>
      <c r="CD28" s="2236" t="s">
        <v>693</v>
      </c>
      <c r="CE28" s="2237"/>
      <c r="CF28" s="2254"/>
      <c r="CG28" s="2255"/>
      <c r="CH28" s="2255"/>
      <c r="CI28" s="2255"/>
      <c r="CJ28" s="2216"/>
      <c r="CK28" s="2216"/>
      <c r="CL28" s="2216"/>
      <c r="CM28" s="2216"/>
      <c r="CN28" s="2218" t="s">
        <v>701</v>
      </c>
      <c r="CO28" s="2219"/>
      <c r="CP28" s="2220"/>
      <c r="CQ28" s="2220"/>
      <c r="CR28" s="2220"/>
      <c r="CS28" s="2221"/>
      <c r="CT28" s="2224"/>
      <c r="CU28" s="2224"/>
      <c r="CV28" s="2224"/>
      <c r="CW28" s="2225"/>
    </row>
    <row r="29" spans="1:101" ht="12" customHeight="1">
      <c r="A29" s="2287"/>
      <c r="B29" s="2268"/>
      <c r="C29" s="2272"/>
      <c r="D29" s="2273"/>
      <c r="E29" s="2274"/>
      <c r="F29" s="2218"/>
      <c r="G29" s="2219"/>
      <c r="H29" s="2317"/>
      <c r="I29" s="2318"/>
      <c r="J29" s="2318"/>
      <c r="K29" s="2318"/>
      <c r="L29" s="2319"/>
      <c r="M29" s="2319"/>
      <c r="N29" s="2319"/>
      <c r="O29" s="2319"/>
      <c r="P29" s="2218"/>
      <c r="Q29" s="2219"/>
      <c r="R29" s="2322"/>
      <c r="S29" s="2322"/>
      <c r="T29" s="2322"/>
      <c r="U29" s="2323"/>
      <c r="V29" s="2326"/>
      <c r="W29" s="2326"/>
      <c r="X29" s="2326"/>
      <c r="Y29" s="2327"/>
      <c r="Z29" s="2287"/>
      <c r="AA29" s="2268"/>
      <c r="AB29" s="2272"/>
      <c r="AC29" s="2273"/>
      <c r="AD29" s="2274"/>
      <c r="AE29" s="2218"/>
      <c r="AF29" s="2219"/>
      <c r="AG29" s="2317"/>
      <c r="AH29" s="2318"/>
      <c r="AI29" s="2318"/>
      <c r="AJ29" s="2318"/>
      <c r="AK29" s="2319"/>
      <c r="AL29" s="2319"/>
      <c r="AM29" s="2319"/>
      <c r="AN29" s="2319"/>
      <c r="AO29" s="2218"/>
      <c r="AP29" s="2219"/>
      <c r="AQ29" s="2322"/>
      <c r="AR29" s="2322"/>
      <c r="AS29" s="2322"/>
      <c r="AT29" s="2323"/>
      <c r="AU29" s="2326"/>
      <c r="AV29" s="2326"/>
      <c r="AW29" s="2326"/>
      <c r="AX29" s="2327"/>
      <c r="AZ29" s="2278"/>
      <c r="BA29" s="2268"/>
      <c r="BB29" s="2272"/>
      <c r="BC29" s="2273"/>
      <c r="BD29" s="2274"/>
      <c r="BE29" s="2218"/>
      <c r="BF29" s="2219"/>
      <c r="BG29" s="2238"/>
      <c r="BH29" s="2239"/>
      <c r="BI29" s="2239"/>
      <c r="BJ29" s="2239"/>
      <c r="BK29" s="2315"/>
      <c r="BL29" s="2315"/>
      <c r="BM29" s="2315"/>
      <c r="BN29" s="2315"/>
      <c r="BO29" s="2218"/>
      <c r="BP29" s="2219"/>
      <c r="BQ29" s="2244"/>
      <c r="BR29" s="2244"/>
      <c r="BS29" s="2244"/>
      <c r="BT29" s="2245"/>
      <c r="BU29" s="2226"/>
      <c r="BV29" s="2226"/>
      <c r="BW29" s="2226"/>
      <c r="BX29" s="2243"/>
      <c r="BY29" s="2287"/>
      <c r="BZ29" s="2268"/>
      <c r="CA29" s="2272"/>
      <c r="CB29" s="2273"/>
      <c r="CC29" s="2274"/>
      <c r="CD29" s="2218"/>
      <c r="CE29" s="2219"/>
      <c r="CF29" s="2254"/>
      <c r="CG29" s="2255"/>
      <c r="CH29" s="2255"/>
      <c r="CI29" s="2255"/>
      <c r="CJ29" s="2216"/>
      <c r="CK29" s="2216"/>
      <c r="CL29" s="2216"/>
      <c r="CM29" s="2216"/>
      <c r="CN29" s="2218"/>
      <c r="CO29" s="2219"/>
      <c r="CP29" s="2244"/>
      <c r="CQ29" s="2244"/>
      <c r="CR29" s="2244"/>
      <c r="CS29" s="2245"/>
      <c r="CT29" s="2226"/>
      <c r="CU29" s="2226"/>
      <c r="CV29" s="2226"/>
      <c r="CW29" s="2227"/>
    </row>
    <row r="30" spans="1:101" ht="12" customHeight="1">
      <c r="A30" s="2287"/>
      <c r="B30" s="2256" t="s">
        <v>685</v>
      </c>
      <c r="C30" s="2258" t="s">
        <v>420</v>
      </c>
      <c r="D30" s="2259"/>
      <c r="E30" s="2260"/>
      <c r="F30" s="2218" t="s">
        <v>691</v>
      </c>
      <c r="G30" s="2219"/>
      <c r="H30" s="2317"/>
      <c r="I30" s="2318"/>
      <c r="J30" s="2318"/>
      <c r="K30" s="2318"/>
      <c r="L30" s="2319"/>
      <c r="M30" s="2319"/>
      <c r="N30" s="2319"/>
      <c r="O30" s="2319"/>
      <c r="P30" s="2218" t="s">
        <v>698</v>
      </c>
      <c r="Q30" s="2219"/>
      <c r="R30" s="2320"/>
      <c r="S30" s="2320"/>
      <c r="T30" s="2320"/>
      <c r="U30" s="2321"/>
      <c r="V30" s="2324"/>
      <c r="W30" s="2324"/>
      <c r="X30" s="2324"/>
      <c r="Y30" s="2325"/>
      <c r="Z30" s="2287"/>
      <c r="AA30" s="2256" t="s">
        <v>685</v>
      </c>
      <c r="AB30" s="2258" t="s">
        <v>420</v>
      </c>
      <c r="AC30" s="2259"/>
      <c r="AD30" s="2260"/>
      <c r="AE30" s="2236" t="s">
        <v>693</v>
      </c>
      <c r="AF30" s="2237"/>
      <c r="AG30" s="2317"/>
      <c r="AH30" s="2318"/>
      <c r="AI30" s="2318"/>
      <c r="AJ30" s="2318"/>
      <c r="AK30" s="2319"/>
      <c r="AL30" s="2319"/>
      <c r="AM30" s="2319"/>
      <c r="AN30" s="2319"/>
      <c r="AO30" s="2218" t="s">
        <v>701</v>
      </c>
      <c r="AP30" s="2219"/>
      <c r="AQ30" s="2320"/>
      <c r="AR30" s="2320"/>
      <c r="AS30" s="2320"/>
      <c r="AT30" s="2321"/>
      <c r="AU30" s="2324"/>
      <c r="AV30" s="2324"/>
      <c r="AW30" s="2324"/>
      <c r="AX30" s="2325"/>
      <c r="AZ30" s="2278"/>
      <c r="BA30" s="2256" t="s">
        <v>685</v>
      </c>
      <c r="BB30" s="2258" t="s">
        <v>420</v>
      </c>
      <c r="BC30" s="2259"/>
      <c r="BD30" s="2260"/>
      <c r="BE30" s="2218" t="s">
        <v>691</v>
      </c>
      <c r="BF30" s="2219"/>
      <c r="BG30" s="2238">
        <v>35</v>
      </c>
      <c r="BH30" s="2239"/>
      <c r="BI30" s="2239"/>
      <c r="BJ30" s="2239"/>
      <c r="BK30" s="2315">
        <v>4</v>
      </c>
      <c r="BL30" s="2315"/>
      <c r="BM30" s="2315"/>
      <c r="BN30" s="2315"/>
      <c r="BO30" s="2218" t="s">
        <v>698</v>
      </c>
      <c r="BP30" s="2219"/>
      <c r="BQ30" s="2220"/>
      <c r="BR30" s="2220"/>
      <c r="BS30" s="2220"/>
      <c r="BT30" s="2221"/>
      <c r="BU30" s="2224"/>
      <c r="BV30" s="2224"/>
      <c r="BW30" s="2224"/>
      <c r="BX30" s="2242"/>
      <c r="BY30" s="2287"/>
      <c r="BZ30" s="2256" t="s">
        <v>685</v>
      </c>
      <c r="CA30" s="2258" t="s">
        <v>420</v>
      </c>
      <c r="CB30" s="2259"/>
      <c r="CC30" s="2260"/>
      <c r="CD30" s="2236" t="s">
        <v>693</v>
      </c>
      <c r="CE30" s="2237"/>
      <c r="CF30" s="2238">
        <v>36</v>
      </c>
      <c r="CG30" s="2239"/>
      <c r="CH30" s="2239"/>
      <c r="CI30" s="2239"/>
      <c r="CJ30" s="2315">
        <v>4</v>
      </c>
      <c r="CK30" s="2315"/>
      <c r="CL30" s="2315"/>
      <c r="CM30" s="2315"/>
      <c r="CN30" s="2218" t="s">
        <v>701</v>
      </c>
      <c r="CO30" s="2219"/>
      <c r="CP30" s="2220"/>
      <c r="CQ30" s="2220"/>
      <c r="CR30" s="2220"/>
      <c r="CS30" s="2221"/>
      <c r="CT30" s="2224"/>
      <c r="CU30" s="2224"/>
      <c r="CV30" s="2224"/>
      <c r="CW30" s="2225"/>
    </row>
    <row r="31" spans="1:101" ht="12" customHeight="1">
      <c r="A31" s="2287"/>
      <c r="B31" s="2257"/>
      <c r="C31" s="2261"/>
      <c r="D31" s="2262"/>
      <c r="E31" s="2263"/>
      <c r="F31" s="2218"/>
      <c r="G31" s="2219"/>
      <c r="H31" s="2317"/>
      <c r="I31" s="2318"/>
      <c r="J31" s="2318"/>
      <c r="K31" s="2318"/>
      <c r="L31" s="2319"/>
      <c r="M31" s="2319"/>
      <c r="N31" s="2319"/>
      <c r="O31" s="2319"/>
      <c r="P31" s="2218"/>
      <c r="Q31" s="2219"/>
      <c r="R31" s="2322"/>
      <c r="S31" s="2322"/>
      <c r="T31" s="2322"/>
      <c r="U31" s="2323"/>
      <c r="V31" s="2326"/>
      <c r="W31" s="2326"/>
      <c r="X31" s="2326"/>
      <c r="Y31" s="2327"/>
      <c r="Z31" s="2287"/>
      <c r="AA31" s="2257"/>
      <c r="AB31" s="2261"/>
      <c r="AC31" s="2262"/>
      <c r="AD31" s="2263"/>
      <c r="AE31" s="2218"/>
      <c r="AF31" s="2219"/>
      <c r="AG31" s="2317"/>
      <c r="AH31" s="2318"/>
      <c r="AI31" s="2318"/>
      <c r="AJ31" s="2318"/>
      <c r="AK31" s="2319"/>
      <c r="AL31" s="2319"/>
      <c r="AM31" s="2319"/>
      <c r="AN31" s="2319"/>
      <c r="AO31" s="2218"/>
      <c r="AP31" s="2219"/>
      <c r="AQ31" s="2322"/>
      <c r="AR31" s="2322"/>
      <c r="AS31" s="2322"/>
      <c r="AT31" s="2323"/>
      <c r="AU31" s="2326"/>
      <c r="AV31" s="2326"/>
      <c r="AW31" s="2326"/>
      <c r="AX31" s="2327"/>
      <c r="AZ31" s="2278"/>
      <c r="BA31" s="2257"/>
      <c r="BB31" s="2261"/>
      <c r="BC31" s="2262"/>
      <c r="BD31" s="2263"/>
      <c r="BE31" s="2218"/>
      <c r="BF31" s="2219"/>
      <c r="BG31" s="2238"/>
      <c r="BH31" s="2239"/>
      <c r="BI31" s="2239"/>
      <c r="BJ31" s="2239"/>
      <c r="BK31" s="2315"/>
      <c r="BL31" s="2315"/>
      <c r="BM31" s="2315"/>
      <c r="BN31" s="2315"/>
      <c r="BO31" s="2218"/>
      <c r="BP31" s="2219"/>
      <c r="BQ31" s="2244"/>
      <c r="BR31" s="2244"/>
      <c r="BS31" s="2244"/>
      <c r="BT31" s="2245"/>
      <c r="BU31" s="2226"/>
      <c r="BV31" s="2226"/>
      <c r="BW31" s="2226"/>
      <c r="BX31" s="2243"/>
      <c r="BY31" s="2287"/>
      <c r="BZ31" s="2257"/>
      <c r="CA31" s="2261"/>
      <c r="CB31" s="2262"/>
      <c r="CC31" s="2263"/>
      <c r="CD31" s="2218"/>
      <c r="CE31" s="2219"/>
      <c r="CF31" s="2238"/>
      <c r="CG31" s="2239"/>
      <c r="CH31" s="2239"/>
      <c r="CI31" s="2239"/>
      <c r="CJ31" s="2315"/>
      <c r="CK31" s="2315"/>
      <c r="CL31" s="2315"/>
      <c r="CM31" s="2315"/>
      <c r="CN31" s="2218"/>
      <c r="CO31" s="2219"/>
      <c r="CP31" s="2244"/>
      <c r="CQ31" s="2244"/>
      <c r="CR31" s="2244"/>
      <c r="CS31" s="2245"/>
      <c r="CT31" s="2226"/>
      <c r="CU31" s="2226"/>
      <c r="CV31" s="2226"/>
      <c r="CW31" s="2227"/>
    </row>
    <row r="32" spans="1:101" ht="12" customHeight="1">
      <c r="A32" s="2287"/>
      <c r="B32" s="2246" t="s">
        <v>686</v>
      </c>
      <c r="C32" s="2248" t="s">
        <v>242</v>
      </c>
      <c r="D32" s="2249"/>
      <c r="E32" s="2250"/>
      <c r="F32" s="2218" t="s">
        <v>691</v>
      </c>
      <c r="G32" s="2219"/>
      <c r="H32" s="2317"/>
      <c r="I32" s="2318"/>
      <c r="J32" s="2318"/>
      <c r="K32" s="2318"/>
      <c r="L32" s="2319"/>
      <c r="M32" s="2319"/>
      <c r="N32" s="2319"/>
      <c r="O32" s="2319"/>
      <c r="P32" s="2218" t="s">
        <v>698</v>
      </c>
      <c r="Q32" s="2219"/>
      <c r="R32" s="2320"/>
      <c r="S32" s="2320"/>
      <c r="T32" s="2320"/>
      <c r="U32" s="2321"/>
      <c r="V32" s="2324"/>
      <c r="W32" s="2324"/>
      <c r="X32" s="2324"/>
      <c r="Y32" s="2325"/>
      <c r="Z32" s="2287"/>
      <c r="AA32" s="2246" t="s">
        <v>686</v>
      </c>
      <c r="AB32" s="2248" t="s">
        <v>242</v>
      </c>
      <c r="AC32" s="2249"/>
      <c r="AD32" s="2250"/>
      <c r="AE32" s="2236" t="s">
        <v>693</v>
      </c>
      <c r="AF32" s="2237"/>
      <c r="AG32" s="2317"/>
      <c r="AH32" s="2318"/>
      <c r="AI32" s="2318"/>
      <c r="AJ32" s="2318"/>
      <c r="AK32" s="2319"/>
      <c r="AL32" s="2319"/>
      <c r="AM32" s="2319"/>
      <c r="AN32" s="2319"/>
      <c r="AO32" s="2218" t="s">
        <v>701</v>
      </c>
      <c r="AP32" s="2219"/>
      <c r="AQ32" s="2320"/>
      <c r="AR32" s="2320"/>
      <c r="AS32" s="2320"/>
      <c r="AT32" s="2321"/>
      <c r="AU32" s="2324"/>
      <c r="AV32" s="2324"/>
      <c r="AW32" s="2324"/>
      <c r="AX32" s="2325"/>
      <c r="AZ32" s="2278"/>
      <c r="BA32" s="2246" t="s">
        <v>686</v>
      </c>
      <c r="BB32" s="2248" t="s">
        <v>242</v>
      </c>
      <c r="BC32" s="2249"/>
      <c r="BD32" s="2250"/>
      <c r="BE32" s="2218" t="s">
        <v>691</v>
      </c>
      <c r="BF32" s="2219"/>
      <c r="BG32" s="2238"/>
      <c r="BH32" s="2239"/>
      <c r="BI32" s="2239"/>
      <c r="BJ32" s="2239"/>
      <c r="BK32" s="2315"/>
      <c r="BL32" s="2315"/>
      <c r="BM32" s="2315"/>
      <c r="BN32" s="2315"/>
      <c r="BO32" s="2218" t="s">
        <v>698</v>
      </c>
      <c r="BP32" s="2219"/>
      <c r="BQ32" s="2220"/>
      <c r="BR32" s="2220"/>
      <c r="BS32" s="2220"/>
      <c r="BT32" s="2221"/>
      <c r="BU32" s="2224"/>
      <c r="BV32" s="2224"/>
      <c r="BW32" s="2224"/>
      <c r="BX32" s="2242"/>
      <c r="BY32" s="2287"/>
      <c r="BZ32" s="2246" t="s">
        <v>686</v>
      </c>
      <c r="CA32" s="2248" t="s">
        <v>242</v>
      </c>
      <c r="CB32" s="2249"/>
      <c r="CC32" s="2250"/>
      <c r="CD32" s="2236" t="s">
        <v>693</v>
      </c>
      <c r="CE32" s="2237"/>
      <c r="CF32" s="2254"/>
      <c r="CG32" s="2255"/>
      <c r="CH32" s="2255"/>
      <c r="CI32" s="2255"/>
      <c r="CJ32" s="2216"/>
      <c r="CK32" s="2216"/>
      <c r="CL32" s="2216"/>
      <c r="CM32" s="2216"/>
      <c r="CN32" s="2218" t="s">
        <v>701</v>
      </c>
      <c r="CO32" s="2219"/>
      <c r="CP32" s="2220"/>
      <c r="CQ32" s="2220"/>
      <c r="CR32" s="2220"/>
      <c r="CS32" s="2221"/>
      <c r="CT32" s="2224"/>
      <c r="CU32" s="2224"/>
      <c r="CV32" s="2224"/>
      <c r="CW32" s="2225"/>
    </row>
    <row r="33" spans="1:101" ht="12" customHeight="1">
      <c r="A33" s="2287"/>
      <c r="B33" s="2247"/>
      <c r="C33" s="2251"/>
      <c r="D33" s="2252"/>
      <c r="E33" s="2253"/>
      <c r="F33" s="2218"/>
      <c r="G33" s="2219"/>
      <c r="H33" s="2317"/>
      <c r="I33" s="2318"/>
      <c r="J33" s="2318"/>
      <c r="K33" s="2318"/>
      <c r="L33" s="2319"/>
      <c r="M33" s="2319"/>
      <c r="N33" s="2319"/>
      <c r="O33" s="2319"/>
      <c r="P33" s="2218"/>
      <c r="Q33" s="2219"/>
      <c r="R33" s="2322"/>
      <c r="S33" s="2322"/>
      <c r="T33" s="2322"/>
      <c r="U33" s="2323"/>
      <c r="V33" s="2326"/>
      <c r="W33" s="2326"/>
      <c r="X33" s="2326"/>
      <c r="Y33" s="2327"/>
      <c r="Z33" s="2287"/>
      <c r="AA33" s="2247"/>
      <c r="AB33" s="2251"/>
      <c r="AC33" s="2252"/>
      <c r="AD33" s="2253"/>
      <c r="AE33" s="2218"/>
      <c r="AF33" s="2219"/>
      <c r="AG33" s="2317"/>
      <c r="AH33" s="2318"/>
      <c r="AI33" s="2318"/>
      <c r="AJ33" s="2318"/>
      <c r="AK33" s="2319"/>
      <c r="AL33" s="2319"/>
      <c r="AM33" s="2319"/>
      <c r="AN33" s="2319"/>
      <c r="AO33" s="2218"/>
      <c r="AP33" s="2219"/>
      <c r="AQ33" s="2322"/>
      <c r="AR33" s="2322"/>
      <c r="AS33" s="2322"/>
      <c r="AT33" s="2323"/>
      <c r="AU33" s="2326"/>
      <c r="AV33" s="2326"/>
      <c r="AW33" s="2326"/>
      <c r="AX33" s="2327"/>
      <c r="AZ33" s="2278"/>
      <c r="BA33" s="2247"/>
      <c r="BB33" s="2251"/>
      <c r="BC33" s="2252"/>
      <c r="BD33" s="2253"/>
      <c r="BE33" s="2218"/>
      <c r="BF33" s="2219"/>
      <c r="BG33" s="2238"/>
      <c r="BH33" s="2239"/>
      <c r="BI33" s="2239"/>
      <c r="BJ33" s="2239"/>
      <c r="BK33" s="2315"/>
      <c r="BL33" s="2315"/>
      <c r="BM33" s="2315"/>
      <c r="BN33" s="2315"/>
      <c r="BO33" s="2218"/>
      <c r="BP33" s="2219"/>
      <c r="BQ33" s="2244"/>
      <c r="BR33" s="2244"/>
      <c r="BS33" s="2244"/>
      <c r="BT33" s="2245"/>
      <c r="BU33" s="2226"/>
      <c r="BV33" s="2226"/>
      <c r="BW33" s="2226"/>
      <c r="BX33" s="2243"/>
      <c r="BY33" s="2287"/>
      <c r="BZ33" s="2247"/>
      <c r="CA33" s="2251"/>
      <c r="CB33" s="2252"/>
      <c r="CC33" s="2253"/>
      <c r="CD33" s="2218"/>
      <c r="CE33" s="2219"/>
      <c r="CF33" s="2254"/>
      <c r="CG33" s="2255"/>
      <c r="CH33" s="2255"/>
      <c r="CI33" s="2255"/>
      <c r="CJ33" s="2216"/>
      <c r="CK33" s="2216"/>
      <c r="CL33" s="2216"/>
      <c r="CM33" s="2216"/>
      <c r="CN33" s="2218"/>
      <c r="CO33" s="2219"/>
      <c r="CP33" s="2244"/>
      <c r="CQ33" s="2244"/>
      <c r="CR33" s="2244"/>
      <c r="CS33" s="2245"/>
      <c r="CT33" s="2226"/>
      <c r="CU33" s="2226"/>
      <c r="CV33" s="2226"/>
      <c r="CW33" s="2227"/>
    </row>
    <row r="34" spans="1:101" ht="12" customHeight="1">
      <c r="A34" s="2287"/>
      <c r="B34" s="2228" t="s">
        <v>687</v>
      </c>
      <c r="C34" s="2230" t="s">
        <v>241</v>
      </c>
      <c r="D34" s="2231"/>
      <c r="E34" s="2232"/>
      <c r="F34" s="2218" t="s">
        <v>691</v>
      </c>
      <c r="G34" s="2219"/>
      <c r="H34" s="2317"/>
      <c r="I34" s="2318"/>
      <c r="J34" s="2318"/>
      <c r="K34" s="2318"/>
      <c r="L34" s="2319"/>
      <c r="M34" s="2319"/>
      <c r="N34" s="2319"/>
      <c r="O34" s="2319"/>
      <c r="P34" s="2218" t="s">
        <v>698</v>
      </c>
      <c r="Q34" s="2219"/>
      <c r="R34" s="2320"/>
      <c r="S34" s="2320"/>
      <c r="T34" s="2320"/>
      <c r="U34" s="2321"/>
      <c r="V34" s="2324"/>
      <c r="W34" s="2324"/>
      <c r="X34" s="2324"/>
      <c r="Y34" s="2325"/>
      <c r="Z34" s="2287"/>
      <c r="AA34" s="2228" t="s">
        <v>687</v>
      </c>
      <c r="AB34" s="2230" t="s">
        <v>241</v>
      </c>
      <c r="AC34" s="2231"/>
      <c r="AD34" s="2232"/>
      <c r="AE34" s="2236" t="s">
        <v>693</v>
      </c>
      <c r="AF34" s="2237"/>
      <c r="AG34" s="2317"/>
      <c r="AH34" s="2318"/>
      <c r="AI34" s="2318"/>
      <c r="AJ34" s="2318"/>
      <c r="AK34" s="2319"/>
      <c r="AL34" s="2319"/>
      <c r="AM34" s="2319"/>
      <c r="AN34" s="2319"/>
      <c r="AO34" s="2218" t="s">
        <v>701</v>
      </c>
      <c r="AP34" s="2219"/>
      <c r="AQ34" s="2320"/>
      <c r="AR34" s="2320"/>
      <c r="AS34" s="2320"/>
      <c r="AT34" s="2321"/>
      <c r="AU34" s="2324"/>
      <c r="AV34" s="2324"/>
      <c r="AW34" s="2324"/>
      <c r="AX34" s="2325"/>
      <c r="AZ34" s="2278"/>
      <c r="BA34" s="2228" t="s">
        <v>687</v>
      </c>
      <c r="BB34" s="2230" t="s">
        <v>241</v>
      </c>
      <c r="BC34" s="2231"/>
      <c r="BD34" s="2232"/>
      <c r="BE34" s="2218" t="s">
        <v>691</v>
      </c>
      <c r="BF34" s="2219"/>
      <c r="BG34" s="2238">
        <v>8</v>
      </c>
      <c r="BH34" s="2239"/>
      <c r="BI34" s="2239"/>
      <c r="BJ34" s="2239"/>
      <c r="BK34" s="2315"/>
      <c r="BL34" s="2315"/>
      <c r="BM34" s="2315"/>
      <c r="BN34" s="2315"/>
      <c r="BO34" s="2218" t="s">
        <v>698</v>
      </c>
      <c r="BP34" s="2219"/>
      <c r="BQ34" s="2220"/>
      <c r="BR34" s="2220"/>
      <c r="BS34" s="2220"/>
      <c r="BT34" s="2221"/>
      <c r="BU34" s="2224"/>
      <c r="BV34" s="2224"/>
      <c r="BW34" s="2224"/>
      <c r="BX34" s="2242"/>
      <c r="BY34" s="2287"/>
      <c r="BZ34" s="2228" t="s">
        <v>687</v>
      </c>
      <c r="CA34" s="2230" t="s">
        <v>241</v>
      </c>
      <c r="CB34" s="2231"/>
      <c r="CC34" s="2232"/>
      <c r="CD34" s="2236" t="s">
        <v>693</v>
      </c>
      <c r="CE34" s="2237"/>
      <c r="CF34" s="2238">
        <v>4</v>
      </c>
      <c r="CG34" s="2239"/>
      <c r="CH34" s="2239"/>
      <c r="CI34" s="2239"/>
      <c r="CJ34" s="2216"/>
      <c r="CK34" s="2216"/>
      <c r="CL34" s="2216"/>
      <c r="CM34" s="2216"/>
      <c r="CN34" s="2218" t="s">
        <v>701</v>
      </c>
      <c r="CO34" s="2219"/>
      <c r="CP34" s="2220"/>
      <c r="CQ34" s="2220"/>
      <c r="CR34" s="2220"/>
      <c r="CS34" s="2221"/>
      <c r="CT34" s="2224"/>
      <c r="CU34" s="2224"/>
      <c r="CV34" s="2224"/>
      <c r="CW34" s="2225"/>
    </row>
    <row r="35" spans="1:101" ht="12" customHeight="1" thickBot="1">
      <c r="A35" s="2288"/>
      <c r="B35" s="2229"/>
      <c r="C35" s="2233"/>
      <c r="D35" s="2234"/>
      <c r="E35" s="2235"/>
      <c r="F35" s="2313"/>
      <c r="G35" s="2314"/>
      <c r="H35" s="2328"/>
      <c r="I35" s="2329"/>
      <c r="J35" s="2329"/>
      <c r="K35" s="2329"/>
      <c r="L35" s="2330"/>
      <c r="M35" s="2330"/>
      <c r="N35" s="2330"/>
      <c r="O35" s="2330"/>
      <c r="P35" s="2313"/>
      <c r="Q35" s="2314"/>
      <c r="R35" s="2331"/>
      <c r="S35" s="2331"/>
      <c r="T35" s="2331"/>
      <c r="U35" s="2332"/>
      <c r="V35" s="2326"/>
      <c r="W35" s="2326"/>
      <c r="X35" s="2326"/>
      <c r="Y35" s="2327"/>
      <c r="Z35" s="2288"/>
      <c r="AA35" s="2229"/>
      <c r="AB35" s="2233"/>
      <c r="AC35" s="2234"/>
      <c r="AD35" s="2235"/>
      <c r="AE35" s="2218"/>
      <c r="AF35" s="2219"/>
      <c r="AG35" s="2328"/>
      <c r="AH35" s="2329"/>
      <c r="AI35" s="2329"/>
      <c r="AJ35" s="2329"/>
      <c r="AK35" s="2330"/>
      <c r="AL35" s="2330"/>
      <c r="AM35" s="2330"/>
      <c r="AN35" s="2330"/>
      <c r="AO35" s="2218"/>
      <c r="AP35" s="2219"/>
      <c r="AQ35" s="2331"/>
      <c r="AR35" s="2331"/>
      <c r="AS35" s="2331"/>
      <c r="AT35" s="2332"/>
      <c r="AU35" s="2326"/>
      <c r="AV35" s="2326"/>
      <c r="AW35" s="2326"/>
      <c r="AX35" s="2327"/>
      <c r="AZ35" s="2279"/>
      <c r="BA35" s="2229"/>
      <c r="BB35" s="2233"/>
      <c r="BC35" s="2234"/>
      <c r="BD35" s="2235"/>
      <c r="BE35" s="2313"/>
      <c r="BF35" s="2314"/>
      <c r="BG35" s="2240"/>
      <c r="BH35" s="2241"/>
      <c r="BI35" s="2241"/>
      <c r="BJ35" s="2241"/>
      <c r="BK35" s="2316"/>
      <c r="BL35" s="2316"/>
      <c r="BM35" s="2316"/>
      <c r="BN35" s="2316"/>
      <c r="BO35" s="2313"/>
      <c r="BP35" s="2314"/>
      <c r="BQ35" s="2222"/>
      <c r="BR35" s="2222"/>
      <c r="BS35" s="2222"/>
      <c r="BT35" s="2223"/>
      <c r="BU35" s="2226"/>
      <c r="BV35" s="2226"/>
      <c r="BW35" s="2226"/>
      <c r="BX35" s="2243"/>
      <c r="BY35" s="2288"/>
      <c r="BZ35" s="2229"/>
      <c r="CA35" s="2233"/>
      <c r="CB35" s="2234"/>
      <c r="CC35" s="2235"/>
      <c r="CD35" s="2218"/>
      <c r="CE35" s="2219"/>
      <c r="CF35" s="2240"/>
      <c r="CG35" s="2241"/>
      <c r="CH35" s="2241"/>
      <c r="CI35" s="2241"/>
      <c r="CJ35" s="2217"/>
      <c r="CK35" s="2217"/>
      <c r="CL35" s="2217"/>
      <c r="CM35" s="2217"/>
      <c r="CN35" s="2218"/>
      <c r="CO35" s="2219"/>
      <c r="CP35" s="2222"/>
      <c r="CQ35" s="2222"/>
      <c r="CR35" s="2222"/>
      <c r="CS35" s="2223"/>
      <c r="CT35" s="2226"/>
      <c r="CU35" s="2226"/>
      <c r="CV35" s="2226"/>
      <c r="CW35" s="2227"/>
    </row>
    <row r="36" spans="1:101" ht="12" customHeight="1">
      <c r="A36" s="2286" t="s">
        <v>299</v>
      </c>
      <c r="B36" s="2280" t="s">
        <v>297</v>
      </c>
      <c r="C36" s="2281"/>
      <c r="D36" s="2281"/>
      <c r="E36" s="2281"/>
      <c r="F36" s="2281"/>
      <c r="G36" s="2281"/>
      <c r="H36" s="2281"/>
      <c r="I36" s="2281"/>
      <c r="J36" s="2281"/>
      <c r="K36" s="2282"/>
      <c r="L36" s="2283" t="s">
        <v>296</v>
      </c>
      <c r="M36" s="2284"/>
      <c r="N36" s="2284"/>
      <c r="O36" s="2284"/>
      <c r="P36" s="2284"/>
      <c r="Q36" s="2284"/>
      <c r="R36" s="2284"/>
      <c r="S36" s="2284"/>
      <c r="T36" s="2284"/>
      <c r="U36" s="2285"/>
      <c r="V36" s="2280" t="s">
        <v>295</v>
      </c>
      <c r="W36" s="2281"/>
      <c r="X36" s="2281"/>
      <c r="Y36" s="2608"/>
      <c r="Z36" s="2286" t="s">
        <v>300</v>
      </c>
      <c r="AA36" s="2280" t="s">
        <v>297</v>
      </c>
      <c r="AB36" s="2281"/>
      <c r="AC36" s="2281"/>
      <c r="AD36" s="2281"/>
      <c r="AE36" s="2281"/>
      <c r="AF36" s="2281"/>
      <c r="AG36" s="2281"/>
      <c r="AH36" s="2281"/>
      <c r="AI36" s="2281"/>
      <c r="AJ36" s="2282"/>
      <c r="AK36" s="2283" t="s">
        <v>296</v>
      </c>
      <c r="AL36" s="2284"/>
      <c r="AM36" s="2284"/>
      <c r="AN36" s="2284"/>
      <c r="AO36" s="2284"/>
      <c r="AP36" s="2284"/>
      <c r="AQ36" s="2284"/>
      <c r="AR36" s="2284"/>
      <c r="AS36" s="2284"/>
      <c r="AT36" s="2285"/>
      <c r="AU36" s="2280" t="s">
        <v>295</v>
      </c>
      <c r="AV36" s="2281"/>
      <c r="AW36" s="2281"/>
      <c r="AX36" s="2608"/>
      <c r="AZ36" s="2277" t="s">
        <v>299</v>
      </c>
      <c r="BA36" s="2280" t="s">
        <v>297</v>
      </c>
      <c r="BB36" s="2281"/>
      <c r="BC36" s="2281"/>
      <c r="BD36" s="2281"/>
      <c r="BE36" s="2281"/>
      <c r="BF36" s="2281"/>
      <c r="BG36" s="2281"/>
      <c r="BH36" s="2281"/>
      <c r="BI36" s="2281"/>
      <c r="BJ36" s="2282"/>
      <c r="BK36" s="2283" t="s">
        <v>296</v>
      </c>
      <c r="BL36" s="2284"/>
      <c r="BM36" s="2284"/>
      <c r="BN36" s="2284"/>
      <c r="BO36" s="2284"/>
      <c r="BP36" s="2284"/>
      <c r="BQ36" s="2284"/>
      <c r="BR36" s="2284"/>
      <c r="BS36" s="2284"/>
      <c r="BT36" s="2285"/>
      <c r="BU36" s="2280" t="s">
        <v>295</v>
      </c>
      <c r="BV36" s="2281"/>
      <c r="BW36" s="2281"/>
      <c r="BX36" s="2608"/>
      <c r="BY36" s="2286" t="s">
        <v>300</v>
      </c>
      <c r="BZ36" s="2280" t="s">
        <v>297</v>
      </c>
      <c r="CA36" s="2281"/>
      <c r="CB36" s="2281"/>
      <c r="CC36" s="2281"/>
      <c r="CD36" s="2281"/>
      <c r="CE36" s="2281"/>
      <c r="CF36" s="2281"/>
      <c r="CG36" s="2281"/>
      <c r="CH36" s="2281"/>
      <c r="CI36" s="2282"/>
      <c r="CJ36" s="2283" t="s">
        <v>296</v>
      </c>
      <c r="CK36" s="2284"/>
      <c r="CL36" s="2284"/>
      <c r="CM36" s="2284"/>
      <c r="CN36" s="2284"/>
      <c r="CO36" s="2284"/>
      <c r="CP36" s="2284"/>
      <c r="CQ36" s="2284"/>
      <c r="CR36" s="2284"/>
      <c r="CS36" s="2285"/>
      <c r="CT36" s="2280" t="s">
        <v>295</v>
      </c>
      <c r="CU36" s="2281"/>
      <c r="CV36" s="2281"/>
      <c r="CW36" s="2616"/>
    </row>
    <row r="37" spans="1:101" ht="12" customHeight="1">
      <c r="A37" s="2287"/>
      <c r="B37" s="1811"/>
      <c r="C37" s="1811"/>
      <c r="D37" s="1811"/>
      <c r="E37" s="1811"/>
      <c r="F37" s="1811"/>
      <c r="G37" s="1811"/>
      <c r="H37" s="1811"/>
      <c r="I37" s="1811"/>
      <c r="J37" s="1811"/>
      <c r="K37" s="1811"/>
      <c r="L37" s="2289"/>
      <c r="M37" s="2289"/>
      <c r="N37" s="2289"/>
      <c r="O37" s="2289"/>
      <c r="P37" s="2289"/>
      <c r="Q37" s="2289"/>
      <c r="R37" s="2289"/>
      <c r="S37" s="2289"/>
      <c r="T37" s="2289"/>
      <c r="U37" s="2290"/>
      <c r="V37" s="2333" t="s">
        <v>211</v>
      </c>
      <c r="W37" s="2334"/>
      <c r="X37" s="2333" t="s">
        <v>210</v>
      </c>
      <c r="Y37" s="2335"/>
      <c r="Z37" s="2287"/>
      <c r="AA37" s="1811"/>
      <c r="AB37" s="1811"/>
      <c r="AC37" s="1811"/>
      <c r="AD37" s="1811"/>
      <c r="AE37" s="1811"/>
      <c r="AF37" s="1811"/>
      <c r="AG37" s="1811"/>
      <c r="AH37" s="1811"/>
      <c r="AI37" s="1811"/>
      <c r="AJ37" s="1811"/>
      <c r="AK37" s="2289"/>
      <c r="AL37" s="2289"/>
      <c r="AM37" s="2289"/>
      <c r="AN37" s="2289"/>
      <c r="AO37" s="2289"/>
      <c r="AP37" s="2289"/>
      <c r="AQ37" s="2289"/>
      <c r="AR37" s="2289"/>
      <c r="AS37" s="2289"/>
      <c r="AT37" s="2290"/>
      <c r="AU37" s="2333" t="s">
        <v>211</v>
      </c>
      <c r="AV37" s="2334"/>
      <c r="AW37" s="2333" t="s">
        <v>210</v>
      </c>
      <c r="AX37" s="2335"/>
      <c r="AZ37" s="2278"/>
      <c r="BA37" s="1811" t="s">
        <v>732</v>
      </c>
      <c r="BB37" s="1811"/>
      <c r="BC37" s="1811"/>
      <c r="BD37" s="1811"/>
      <c r="BE37" s="1811"/>
      <c r="BF37" s="1811"/>
      <c r="BG37" s="1811"/>
      <c r="BH37" s="1811"/>
      <c r="BI37" s="1811"/>
      <c r="BJ37" s="1811"/>
      <c r="BK37" s="2289"/>
      <c r="BL37" s="2289"/>
      <c r="BM37" s="2289"/>
      <c r="BN37" s="2289"/>
      <c r="BO37" s="2289"/>
      <c r="BP37" s="2289"/>
      <c r="BQ37" s="2289"/>
      <c r="BR37" s="2289"/>
      <c r="BS37" s="2289"/>
      <c r="BT37" s="2290"/>
      <c r="BU37" s="2333" t="s">
        <v>211</v>
      </c>
      <c r="BV37" s="2334"/>
      <c r="BW37" s="2333" t="s">
        <v>210</v>
      </c>
      <c r="BX37" s="2335"/>
      <c r="BY37" s="2287"/>
      <c r="BZ37" s="2295"/>
      <c r="CA37" s="2295"/>
      <c r="CB37" s="2295"/>
      <c r="CC37" s="2295"/>
      <c r="CD37" s="2295"/>
      <c r="CE37" s="2295"/>
      <c r="CF37" s="2295"/>
      <c r="CG37" s="2295"/>
      <c r="CH37" s="2295"/>
      <c r="CI37" s="2295"/>
      <c r="CJ37" s="2289"/>
      <c r="CK37" s="2289"/>
      <c r="CL37" s="2289"/>
      <c r="CM37" s="2289"/>
      <c r="CN37" s="2289"/>
      <c r="CO37" s="2289"/>
      <c r="CP37" s="2289"/>
      <c r="CQ37" s="2289"/>
      <c r="CR37" s="2289"/>
      <c r="CS37" s="2290"/>
      <c r="CT37" s="2333" t="s">
        <v>211</v>
      </c>
      <c r="CU37" s="2334"/>
      <c r="CV37" s="2333" t="s">
        <v>210</v>
      </c>
      <c r="CW37" s="2578"/>
    </row>
    <row r="38" spans="1:101" ht="12" customHeight="1">
      <c r="A38" s="2287"/>
      <c r="B38" s="1811"/>
      <c r="C38" s="1811"/>
      <c r="D38" s="1811"/>
      <c r="E38" s="1811"/>
      <c r="F38" s="1811"/>
      <c r="G38" s="1811"/>
      <c r="H38" s="1811"/>
      <c r="I38" s="1811"/>
      <c r="J38" s="1811"/>
      <c r="K38" s="1811"/>
      <c r="L38" s="2291"/>
      <c r="M38" s="2291"/>
      <c r="N38" s="2291"/>
      <c r="O38" s="2291"/>
      <c r="P38" s="2291"/>
      <c r="Q38" s="2291"/>
      <c r="R38" s="2291"/>
      <c r="S38" s="2291"/>
      <c r="T38" s="2291"/>
      <c r="U38" s="2292"/>
      <c r="V38" s="2296"/>
      <c r="W38" s="2297"/>
      <c r="X38" s="2296"/>
      <c r="Y38" s="2300"/>
      <c r="Z38" s="2287"/>
      <c r="AA38" s="1811"/>
      <c r="AB38" s="1811"/>
      <c r="AC38" s="1811"/>
      <c r="AD38" s="1811"/>
      <c r="AE38" s="1811"/>
      <c r="AF38" s="1811"/>
      <c r="AG38" s="1811"/>
      <c r="AH38" s="1811"/>
      <c r="AI38" s="1811"/>
      <c r="AJ38" s="1811"/>
      <c r="AK38" s="2291"/>
      <c r="AL38" s="2291"/>
      <c r="AM38" s="2291"/>
      <c r="AN38" s="2291"/>
      <c r="AO38" s="2291"/>
      <c r="AP38" s="2291"/>
      <c r="AQ38" s="2291"/>
      <c r="AR38" s="2291"/>
      <c r="AS38" s="2291"/>
      <c r="AT38" s="2292"/>
      <c r="AU38" s="2296"/>
      <c r="AV38" s="2297"/>
      <c r="AW38" s="2296"/>
      <c r="AX38" s="2300"/>
      <c r="AZ38" s="2278"/>
      <c r="BA38" s="1811"/>
      <c r="BB38" s="1811"/>
      <c r="BC38" s="1811"/>
      <c r="BD38" s="1811"/>
      <c r="BE38" s="1811"/>
      <c r="BF38" s="1811"/>
      <c r="BG38" s="1811"/>
      <c r="BH38" s="1811"/>
      <c r="BI38" s="1811"/>
      <c r="BJ38" s="1811"/>
      <c r="BK38" s="2291"/>
      <c r="BL38" s="2291"/>
      <c r="BM38" s="2291"/>
      <c r="BN38" s="2291"/>
      <c r="BO38" s="2291"/>
      <c r="BP38" s="2291"/>
      <c r="BQ38" s="2291"/>
      <c r="BR38" s="2291"/>
      <c r="BS38" s="2291"/>
      <c r="BT38" s="2292"/>
      <c r="BU38" s="2296"/>
      <c r="BV38" s="2297"/>
      <c r="BW38" s="2296"/>
      <c r="BX38" s="2300"/>
      <c r="BY38" s="2287"/>
      <c r="BZ38" s="2295"/>
      <c r="CA38" s="2295"/>
      <c r="CB38" s="2295"/>
      <c r="CC38" s="2295"/>
      <c r="CD38" s="2295"/>
      <c r="CE38" s="2295"/>
      <c r="CF38" s="2295"/>
      <c r="CG38" s="2295"/>
      <c r="CH38" s="2295"/>
      <c r="CI38" s="2295"/>
      <c r="CJ38" s="2291"/>
      <c r="CK38" s="2291"/>
      <c r="CL38" s="2291"/>
      <c r="CM38" s="2291"/>
      <c r="CN38" s="2291"/>
      <c r="CO38" s="2291"/>
      <c r="CP38" s="2291"/>
      <c r="CQ38" s="2291"/>
      <c r="CR38" s="2291"/>
      <c r="CS38" s="2292"/>
      <c r="CT38" s="2296"/>
      <c r="CU38" s="2297"/>
      <c r="CV38" s="2296"/>
      <c r="CW38" s="2614"/>
    </row>
    <row r="39" spans="1:101" ht="12" customHeight="1">
      <c r="A39" s="2287"/>
      <c r="B39" s="1811"/>
      <c r="C39" s="1811"/>
      <c r="D39" s="1811"/>
      <c r="E39" s="1811"/>
      <c r="F39" s="1811"/>
      <c r="G39" s="1811"/>
      <c r="H39" s="1811"/>
      <c r="I39" s="1811"/>
      <c r="J39" s="1811"/>
      <c r="K39" s="1811"/>
      <c r="L39" s="2293"/>
      <c r="M39" s="2293"/>
      <c r="N39" s="2293"/>
      <c r="O39" s="2293"/>
      <c r="P39" s="2293"/>
      <c r="Q39" s="2293"/>
      <c r="R39" s="2293"/>
      <c r="S39" s="2293"/>
      <c r="T39" s="2293"/>
      <c r="U39" s="2294"/>
      <c r="V39" s="2298"/>
      <c r="W39" s="2299"/>
      <c r="X39" s="2298"/>
      <c r="Y39" s="2301"/>
      <c r="Z39" s="2287"/>
      <c r="AA39" s="1811"/>
      <c r="AB39" s="1811"/>
      <c r="AC39" s="1811"/>
      <c r="AD39" s="1811"/>
      <c r="AE39" s="1811"/>
      <c r="AF39" s="1811"/>
      <c r="AG39" s="1811"/>
      <c r="AH39" s="1811"/>
      <c r="AI39" s="1811"/>
      <c r="AJ39" s="1811"/>
      <c r="AK39" s="2293"/>
      <c r="AL39" s="2293"/>
      <c r="AM39" s="2293"/>
      <c r="AN39" s="2293"/>
      <c r="AO39" s="2293"/>
      <c r="AP39" s="2293"/>
      <c r="AQ39" s="2293"/>
      <c r="AR39" s="2293"/>
      <c r="AS39" s="2293"/>
      <c r="AT39" s="2294"/>
      <c r="AU39" s="2298"/>
      <c r="AV39" s="2299"/>
      <c r="AW39" s="2298"/>
      <c r="AX39" s="2301"/>
      <c r="AZ39" s="2278"/>
      <c r="BA39" s="1811"/>
      <c r="BB39" s="1811"/>
      <c r="BC39" s="1811"/>
      <c r="BD39" s="1811"/>
      <c r="BE39" s="1811"/>
      <c r="BF39" s="1811"/>
      <c r="BG39" s="1811"/>
      <c r="BH39" s="1811"/>
      <c r="BI39" s="1811"/>
      <c r="BJ39" s="1811"/>
      <c r="BK39" s="2293"/>
      <c r="BL39" s="2293"/>
      <c r="BM39" s="2293"/>
      <c r="BN39" s="2293"/>
      <c r="BO39" s="2293"/>
      <c r="BP39" s="2293"/>
      <c r="BQ39" s="2293"/>
      <c r="BR39" s="2293"/>
      <c r="BS39" s="2293"/>
      <c r="BT39" s="2294"/>
      <c r="BU39" s="2298"/>
      <c r="BV39" s="2299"/>
      <c r="BW39" s="2298"/>
      <c r="BX39" s="2301"/>
      <c r="BY39" s="2287"/>
      <c r="BZ39" s="2295"/>
      <c r="CA39" s="2295"/>
      <c r="CB39" s="2295"/>
      <c r="CC39" s="2295"/>
      <c r="CD39" s="2295"/>
      <c r="CE39" s="2295"/>
      <c r="CF39" s="2295"/>
      <c r="CG39" s="2295"/>
      <c r="CH39" s="2295"/>
      <c r="CI39" s="2295"/>
      <c r="CJ39" s="2293"/>
      <c r="CK39" s="2293"/>
      <c r="CL39" s="2293"/>
      <c r="CM39" s="2293"/>
      <c r="CN39" s="2293"/>
      <c r="CO39" s="2293"/>
      <c r="CP39" s="2293"/>
      <c r="CQ39" s="2293"/>
      <c r="CR39" s="2293"/>
      <c r="CS39" s="2294"/>
      <c r="CT39" s="2298"/>
      <c r="CU39" s="2299"/>
      <c r="CV39" s="2298"/>
      <c r="CW39" s="2615"/>
    </row>
    <row r="40" spans="1:101" ht="12" customHeight="1">
      <c r="A40" s="2287"/>
      <c r="B40" s="2302" t="s">
        <v>294</v>
      </c>
      <c r="C40" s="2303"/>
      <c r="D40" s="2303"/>
      <c r="E40" s="2304"/>
      <c r="F40" s="2308" t="s">
        <v>293</v>
      </c>
      <c r="G40" s="2309"/>
      <c r="H40" s="2309"/>
      <c r="I40" s="2309"/>
      <c r="J40" s="2309"/>
      <c r="K40" s="2309"/>
      <c r="L40" s="2309"/>
      <c r="M40" s="2309"/>
      <c r="N40" s="2309"/>
      <c r="O40" s="2310"/>
      <c r="P40" s="2309" t="s">
        <v>697</v>
      </c>
      <c r="Q40" s="2309"/>
      <c r="R40" s="2309"/>
      <c r="S40" s="2309"/>
      <c r="T40" s="2309"/>
      <c r="U40" s="2309"/>
      <c r="V40" s="2309"/>
      <c r="W40" s="2309"/>
      <c r="X40" s="2309"/>
      <c r="Y40" s="2311"/>
      <c r="Z40" s="2287"/>
      <c r="AA40" s="2302" t="s">
        <v>294</v>
      </c>
      <c r="AB40" s="2303"/>
      <c r="AC40" s="2303"/>
      <c r="AD40" s="2304"/>
      <c r="AE40" s="2308" t="s">
        <v>293</v>
      </c>
      <c r="AF40" s="2309"/>
      <c r="AG40" s="2309"/>
      <c r="AH40" s="2309"/>
      <c r="AI40" s="2309"/>
      <c r="AJ40" s="2309"/>
      <c r="AK40" s="2309"/>
      <c r="AL40" s="2309"/>
      <c r="AM40" s="2309"/>
      <c r="AN40" s="2310"/>
      <c r="AO40" s="2309" t="s">
        <v>697</v>
      </c>
      <c r="AP40" s="2309"/>
      <c r="AQ40" s="2309"/>
      <c r="AR40" s="2309"/>
      <c r="AS40" s="2309"/>
      <c r="AT40" s="2309"/>
      <c r="AU40" s="2309"/>
      <c r="AV40" s="2309"/>
      <c r="AW40" s="2309"/>
      <c r="AX40" s="2311"/>
      <c r="AZ40" s="2278"/>
      <c r="BA40" s="2302" t="s">
        <v>294</v>
      </c>
      <c r="BB40" s="2303"/>
      <c r="BC40" s="2303"/>
      <c r="BD40" s="2304"/>
      <c r="BE40" s="2308" t="s">
        <v>293</v>
      </c>
      <c r="BF40" s="2309"/>
      <c r="BG40" s="2309"/>
      <c r="BH40" s="2309"/>
      <c r="BI40" s="2309"/>
      <c r="BJ40" s="2309"/>
      <c r="BK40" s="2309"/>
      <c r="BL40" s="2309"/>
      <c r="BM40" s="2309"/>
      <c r="BN40" s="2310"/>
      <c r="BO40" s="2309" t="s">
        <v>697</v>
      </c>
      <c r="BP40" s="2309"/>
      <c r="BQ40" s="2309"/>
      <c r="BR40" s="2309"/>
      <c r="BS40" s="2309"/>
      <c r="BT40" s="2309"/>
      <c r="BU40" s="2309"/>
      <c r="BV40" s="2309"/>
      <c r="BW40" s="2309"/>
      <c r="BX40" s="2311"/>
      <c r="BY40" s="2287"/>
      <c r="BZ40" s="2302" t="s">
        <v>294</v>
      </c>
      <c r="CA40" s="2303"/>
      <c r="CB40" s="2303"/>
      <c r="CC40" s="2304"/>
      <c r="CD40" s="2308" t="s">
        <v>293</v>
      </c>
      <c r="CE40" s="2309"/>
      <c r="CF40" s="2309"/>
      <c r="CG40" s="2309"/>
      <c r="CH40" s="2309"/>
      <c r="CI40" s="2309"/>
      <c r="CJ40" s="2309"/>
      <c r="CK40" s="2309"/>
      <c r="CL40" s="2309"/>
      <c r="CM40" s="2310"/>
      <c r="CN40" s="2309" t="s">
        <v>697</v>
      </c>
      <c r="CO40" s="2309"/>
      <c r="CP40" s="2309"/>
      <c r="CQ40" s="2309"/>
      <c r="CR40" s="2309"/>
      <c r="CS40" s="2309"/>
      <c r="CT40" s="2309"/>
      <c r="CU40" s="2309"/>
      <c r="CV40" s="2309"/>
      <c r="CW40" s="2312"/>
    </row>
    <row r="41" spans="1:101" ht="12" customHeight="1">
      <c r="A41" s="2287"/>
      <c r="B41" s="2305"/>
      <c r="C41" s="2306"/>
      <c r="D41" s="2306"/>
      <c r="E41" s="2307"/>
      <c r="F41" s="2061"/>
      <c r="G41" s="2061"/>
      <c r="H41" s="2061"/>
      <c r="I41" s="2061"/>
      <c r="J41" s="2061"/>
      <c r="K41" s="2061"/>
      <c r="L41" s="2276" t="s">
        <v>699</v>
      </c>
      <c r="M41" s="2276"/>
      <c r="N41" s="2276"/>
      <c r="O41" s="2276"/>
      <c r="P41" s="2302"/>
      <c r="Q41" s="2303"/>
      <c r="R41" s="2303"/>
      <c r="S41" s="2303"/>
      <c r="T41" s="2303"/>
      <c r="U41" s="2303"/>
      <c r="V41" s="2264" t="s">
        <v>699</v>
      </c>
      <c r="W41" s="2265"/>
      <c r="X41" s="2265"/>
      <c r="Y41" s="2275"/>
      <c r="Z41" s="2287"/>
      <c r="AA41" s="2305"/>
      <c r="AB41" s="2306"/>
      <c r="AC41" s="2306"/>
      <c r="AD41" s="2307"/>
      <c r="AE41" s="2061"/>
      <c r="AF41" s="2061"/>
      <c r="AG41" s="2061"/>
      <c r="AH41" s="2061"/>
      <c r="AI41" s="2061"/>
      <c r="AJ41" s="2061"/>
      <c r="AK41" s="2276" t="s">
        <v>699</v>
      </c>
      <c r="AL41" s="2276"/>
      <c r="AM41" s="2276"/>
      <c r="AN41" s="2276"/>
      <c r="AO41" s="2302"/>
      <c r="AP41" s="2303"/>
      <c r="AQ41" s="2303"/>
      <c r="AR41" s="2303"/>
      <c r="AS41" s="2303"/>
      <c r="AT41" s="2303"/>
      <c r="AU41" s="2264" t="s">
        <v>699</v>
      </c>
      <c r="AV41" s="2265"/>
      <c r="AW41" s="2265"/>
      <c r="AX41" s="2275"/>
      <c r="AZ41" s="2278"/>
      <c r="BA41" s="2305"/>
      <c r="BB41" s="2306"/>
      <c r="BC41" s="2306"/>
      <c r="BD41" s="2307"/>
      <c r="BE41" s="2061"/>
      <c r="BF41" s="2061"/>
      <c r="BG41" s="2061"/>
      <c r="BH41" s="2061"/>
      <c r="BI41" s="2061"/>
      <c r="BJ41" s="2061"/>
      <c r="BK41" s="2276" t="s">
        <v>699</v>
      </c>
      <c r="BL41" s="2276"/>
      <c r="BM41" s="2276"/>
      <c r="BN41" s="2276"/>
      <c r="BO41" s="2302"/>
      <c r="BP41" s="2303"/>
      <c r="BQ41" s="2303"/>
      <c r="BR41" s="2303"/>
      <c r="BS41" s="2303"/>
      <c r="BT41" s="2303"/>
      <c r="BU41" s="2264" t="s">
        <v>699</v>
      </c>
      <c r="BV41" s="2265"/>
      <c r="BW41" s="2265"/>
      <c r="BX41" s="2275"/>
      <c r="BY41" s="2287"/>
      <c r="BZ41" s="2305"/>
      <c r="CA41" s="2306"/>
      <c r="CB41" s="2306"/>
      <c r="CC41" s="2307"/>
      <c r="CD41" s="2061"/>
      <c r="CE41" s="2061"/>
      <c r="CF41" s="2061"/>
      <c r="CG41" s="2061"/>
      <c r="CH41" s="2061"/>
      <c r="CI41" s="2061"/>
      <c r="CJ41" s="2276" t="s">
        <v>699</v>
      </c>
      <c r="CK41" s="2276"/>
      <c r="CL41" s="2276"/>
      <c r="CM41" s="2276"/>
      <c r="CN41" s="2302"/>
      <c r="CO41" s="2303"/>
      <c r="CP41" s="2303"/>
      <c r="CQ41" s="2303"/>
      <c r="CR41" s="2303"/>
      <c r="CS41" s="2303"/>
      <c r="CT41" s="2264" t="s">
        <v>699</v>
      </c>
      <c r="CU41" s="2265"/>
      <c r="CV41" s="2265"/>
      <c r="CW41" s="2266"/>
    </row>
    <row r="42" spans="1:101" ht="12" customHeight="1">
      <c r="A42" s="2287"/>
      <c r="B42" s="2267" t="s">
        <v>684</v>
      </c>
      <c r="C42" s="2269" t="s">
        <v>244</v>
      </c>
      <c r="D42" s="2270"/>
      <c r="E42" s="2271"/>
      <c r="F42" s="2236" t="s">
        <v>692</v>
      </c>
      <c r="G42" s="2237"/>
      <c r="H42" s="2317"/>
      <c r="I42" s="2318"/>
      <c r="J42" s="2318"/>
      <c r="K42" s="2318"/>
      <c r="L42" s="2319"/>
      <c r="M42" s="2319"/>
      <c r="N42" s="2319"/>
      <c r="O42" s="2319"/>
      <c r="P42" s="2218" t="s">
        <v>700</v>
      </c>
      <c r="Q42" s="2219"/>
      <c r="R42" s="2320"/>
      <c r="S42" s="2320"/>
      <c r="T42" s="2320"/>
      <c r="U42" s="2321"/>
      <c r="V42" s="2324"/>
      <c r="W42" s="2324"/>
      <c r="X42" s="2324"/>
      <c r="Y42" s="2325"/>
      <c r="Z42" s="2287"/>
      <c r="AA42" s="2267" t="s">
        <v>684</v>
      </c>
      <c r="AB42" s="2269" t="s">
        <v>244</v>
      </c>
      <c r="AC42" s="2270"/>
      <c r="AD42" s="2271"/>
      <c r="AE42" s="2236" t="s">
        <v>703</v>
      </c>
      <c r="AF42" s="2237"/>
      <c r="AG42" s="2317"/>
      <c r="AH42" s="2318"/>
      <c r="AI42" s="2318"/>
      <c r="AJ42" s="2318"/>
      <c r="AK42" s="2319"/>
      <c r="AL42" s="2319"/>
      <c r="AM42" s="2319"/>
      <c r="AN42" s="2319"/>
      <c r="AO42" s="2218" t="s">
        <v>702</v>
      </c>
      <c r="AP42" s="2219"/>
      <c r="AQ42" s="2320"/>
      <c r="AR42" s="2320"/>
      <c r="AS42" s="2320"/>
      <c r="AT42" s="2321"/>
      <c r="AU42" s="2324"/>
      <c r="AV42" s="2324"/>
      <c r="AW42" s="2324"/>
      <c r="AX42" s="2325"/>
      <c r="AZ42" s="2278"/>
      <c r="BA42" s="2267" t="s">
        <v>684</v>
      </c>
      <c r="BB42" s="2269" t="s">
        <v>244</v>
      </c>
      <c r="BC42" s="2270"/>
      <c r="BD42" s="2271"/>
      <c r="BE42" s="2236" t="s">
        <v>692</v>
      </c>
      <c r="BF42" s="2237"/>
      <c r="BG42" s="2254"/>
      <c r="BH42" s="2255"/>
      <c r="BI42" s="2255"/>
      <c r="BJ42" s="2255"/>
      <c r="BK42" s="2216"/>
      <c r="BL42" s="2216"/>
      <c r="BM42" s="2216"/>
      <c r="BN42" s="2216"/>
      <c r="BO42" s="2218" t="s">
        <v>700</v>
      </c>
      <c r="BP42" s="2219"/>
      <c r="BQ42" s="2220"/>
      <c r="BR42" s="2220"/>
      <c r="BS42" s="2220"/>
      <c r="BT42" s="2221"/>
      <c r="BU42" s="2224"/>
      <c r="BV42" s="2224"/>
      <c r="BW42" s="2224"/>
      <c r="BX42" s="2242"/>
      <c r="BY42" s="2287"/>
      <c r="BZ42" s="2267" t="s">
        <v>684</v>
      </c>
      <c r="CA42" s="2269" t="s">
        <v>244</v>
      </c>
      <c r="CB42" s="2270"/>
      <c r="CC42" s="2271"/>
      <c r="CD42" s="2236" t="s">
        <v>703</v>
      </c>
      <c r="CE42" s="2237"/>
      <c r="CF42" s="2254"/>
      <c r="CG42" s="2255"/>
      <c r="CH42" s="2255"/>
      <c r="CI42" s="2255"/>
      <c r="CJ42" s="2216"/>
      <c r="CK42" s="2216"/>
      <c r="CL42" s="2216"/>
      <c r="CM42" s="2216"/>
      <c r="CN42" s="2218" t="s">
        <v>702</v>
      </c>
      <c r="CO42" s="2219"/>
      <c r="CP42" s="2220"/>
      <c r="CQ42" s="2220"/>
      <c r="CR42" s="2220"/>
      <c r="CS42" s="2221"/>
      <c r="CT42" s="2224"/>
      <c r="CU42" s="2224"/>
      <c r="CV42" s="2224"/>
      <c r="CW42" s="2225"/>
    </row>
    <row r="43" spans="1:101" ht="12" customHeight="1">
      <c r="A43" s="2287"/>
      <c r="B43" s="2268"/>
      <c r="C43" s="2272"/>
      <c r="D43" s="2273"/>
      <c r="E43" s="2274"/>
      <c r="F43" s="2218"/>
      <c r="G43" s="2219"/>
      <c r="H43" s="2317"/>
      <c r="I43" s="2318"/>
      <c r="J43" s="2318"/>
      <c r="K43" s="2318"/>
      <c r="L43" s="2319"/>
      <c r="M43" s="2319"/>
      <c r="N43" s="2319"/>
      <c r="O43" s="2319"/>
      <c r="P43" s="2218"/>
      <c r="Q43" s="2219"/>
      <c r="R43" s="2322"/>
      <c r="S43" s="2322"/>
      <c r="T43" s="2322"/>
      <c r="U43" s="2323"/>
      <c r="V43" s="2326"/>
      <c r="W43" s="2326"/>
      <c r="X43" s="2326"/>
      <c r="Y43" s="2327"/>
      <c r="Z43" s="2287"/>
      <c r="AA43" s="2268"/>
      <c r="AB43" s="2272"/>
      <c r="AC43" s="2273"/>
      <c r="AD43" s="2274"/>
      <c r="AE43" s="2218"/>
      <c r="AF43" s="2219"/>
      <c r="AG43" s="2317"/>
      <c r="AH43" s="2318"/>
      <c r="AI43" s="2318"/>
      <c r="AJ43" s="2318"/>
      <c r="AK43" s="2319"/>
      <c r="AL43" s="2319"/>
      <c r="AM43" s="2319"/>
      <c r="AN43" s="2319"/>
      <c r="AO43" s="2218"/>
      <c r="AP43" s="2219"/>
      <c r="AQ43" s="2322"/>
      <c r="AR43" s="2322"/>
      <c r="AS43" s="2322"/>
      <c r="AT43" s="2323"/>
      <c r="AU43" s="2326"/>
      <c r="AV43" s="2326"/>
      <c r="AW43" s="2326"/>
      <c r="AX43" s="2327"/>
      <c r="AZ43" s="2278"/>
      <c r="BA43" s="2268"/>
      <c r="BB43" s="2272"/>
      <c r="BC43" s="2273"/>
      <c r="BD43" s="2274"/>
      <c r="BE43" s="2218"/>
      <c r="BF43" s="2219"/>
      <c r="BG43" s="2254"/>
      <c r="BH43" s="2255"/>
      <c r="BI43" s="2255"/>
      <c r="BJ43" s="2255"/>
      <c r="BK43" s="2216"/>
      <c r="BL43" s="2216"/>
      <c r="BM43" s="2216"/>
      <c r="BN43" s="2216"/>
      <c r="BO43" s="2218"/>
      <c r="BP43" s="2219"/>
      <c r="BQ43" s="2244"/>
      <c r="BR43" s="2244"/>
      <c r="BS43" s="2244"/>
      <c r="BT43" s="2245"/>
      <c r="BU43" s="2226"/>
      <c r="BV43" s="2226"/>
      <c r="BW43" s="2226"/>
      <c r="BX43" s="2243"/>
      <c r="BY43" s="2287"/>
      <c r="BZ43" s="2268"/>
      <c r="CA43" s="2272"/>
      <c r="CB43" s="2273"/>
      <c r="CC43" s="2274"/>
      <c r="CD43" s="2218"/>
      <c r="CE43" s="2219"/>
      <c r="CF43" s="2254"/>
      <c r="CG43" s="2255"/>
      <c r="CH43" s="2255"/>
      <c r="CI43" s="2255"/>
      <c r="CJ43" s="2216"/>
      <c r="CK43" s="2216"/>
      <c r="CL43" s="2216"/>
      <c r="CM43" s="2216"/>
      <c r="CN43" s="2218"/>
      <c r="CO43" s="2219"/>
      <c r="CP43" s="2244"/>
      <c r="CQ43" s="2244"/>
      <c r="CR43" s="2244"/>
      <c r="CS43" s="2245"/>
      <c r="CT43" s="2226"/>
      <c r="CU43" s="2226"/>
      <c r="CV43" s="2226"/>
      <c r="CW43" s="2227"/>
    </row>
    <row r="44" spans="1:101" ht="12" customHeight="1">
      <c r="A44" s="2287"/>
      <c r="B44" s="2256" t="s">
        <v>685</v>
      </c>
      <c r="C44" s="2258" t="s">
        <v>420</v>
      </c>
      <c r="D44" s="2259"/>
      <c r="E44" s="2260"/>
      <c r="F44" s="2236" t="s">
        <v>692</v>
      </c>
      <c r="G44" s="2237"/>
      <c r="H44" s="2317"/>
      <c r="I44" s="2318"/>
      <c r="J44" s="2318"/>
      <c r="K44" s="2318"/>
      <c r="L44" s="2319"/>
      <c r="M44" s="2319"/>
      <c r="N44" s="2319"/>
      <c r="O44" s="2319"/>
      <c r="P44" s="2218" t="s">
        <v>700</v>
      </c>
      <c r="Q44" s="2219"/>
      <c r="R44" s="2320"/>
      <c r="S44" s="2320"/>
      <c r="T44" s="2320"/>
      <c r="U44" s="2321"/>
      <c r="V44" s="2324"/>
      <c r="W44" s="2324"/>
      <c r="X44" s="2324"/>
      <c r="Y44" s="2325"/>
      <c r="Z44" s="2287"/>
      <c r="AA44" s="2256" t="s">
        <v>685</v>
      </c>
      <c r="AB44" s="2258" t="s">
        <v>420</v>
      </c>
      <c r="AC44" s="2259"/>
      <c r="AD44" s="2260"/>
      <c r="AE44" s="2236" t="s">
        <v>703</v>
      </c>
      <c r="AF44" s="2237"/>
      <c r="AG44" s="2317"/>
      <c r="AH44" s="2318"/>
      <c r="AI44" s="2318"/>
      <c r="AJ44" s="2318"/>
      <c r="AK44" s="2319"/>
      <c r="AL44" s="2319"/>
      <c r="AM44" s="2319"/>
      <c r="AN44" s="2319"/>
      <c r="AO44" s="2218" t="s">
        <v>702</v>
      </c>
      <c r="AP44" s="2219"/>
      <c r="AQ44" s="2320"/>
      <c r="AR44" s="2320"/>
      <c r="AS44" s="2320"/>
      <c r="AT44" s="2321"/>
      <c r="AU44" s="2324"/>
      <c r="AV44" s="2324"/>
      <c r="AW44" s="2324"/>
      <c r="AX44" s="2325"/>
      <c r="AZ44" s="2278"/>
      <c r="BA44" s="2256" t="s">
        <v>685</v>
      </c>
      <c r="BB44" s="2258" t="s">
        <v>420</v>
      </c>
      <c r="BC44" s="2259"/>
      <c r="BD44" s="2260"/>
      <c r="BE44" s="2236" t="s">
        <v>692</v>
      </c>
      <c r="BF44" s="2237"/>
      <c r="BG44" s="2238">
        <v>40</v>
      </c>
      <c r="BH44" s="2239"/>
      <c r="BI44" s="2239"/>
      <c r="BJ44" s="2239"/>
      <c r="BK44" s="2216"/>
      <c r="BL44" s="2216"/>
      <c r="BM44" s="2216"/>
      <c r="BN44" s="2216"/>
      <c r="BO44" s="2218" t="s">
        <v>700</v>
      </c>
      <c r="BP44" s="2219"/>
      <c r="BQ44" s="2220"/>
      <c r="BR44" s="2220"/>
      <c r="BS44" s="2220"/>
      <c r="BT44" s="2221"/>
      <c r="BU44" s="2224"/>
      <c r="BV44" s="2224"/>
      <c r="BW44" s="2224"/>
      <c r="BX44" s="2242"/>
      <c r="BY44" s="2287"/>
      <c r="BZ44" s="2256" t="s">
        <v>685</v>
      </c>
      <c r="CA44" s="2258" t="s">
        <v>420</v>
      </c>
      <c r="CB44" s="2259"/>
      <c r="CC44" s="2260"/>
      <c r="CD44" s="2236" t="s">
        <v>703</v>
      </c>
      <c r="CE44" s="2237"/>
      <c r="CF44" s="2254"/>
      <c r="CG44" s="2255"/>
      <c r="CH44" s="2255"/>
      <c r="CI44" s="2255"/>
      <c r="CJ44" s="2216"/>
      <c r="CK44" s="2216"/>
      <c r="CL44" s="2216"/>
      <c r="CM44" s="2216"/>
      <c r="CN44" s="2218" t="s">
        <v>702</v>
      </c>
      <c r="CO44" s="2219"/>
      <c r="CP44" s="2220"/>
      <c r="CQ44" s="2220"/>
      <c r="CR44" s="2220"/>
      <c r="CS44" s="2221"/>
      <c r="CT44" s="2224"/>
      <c r="CU44" s="2224"/>
      <c r="CV44" s="2224"/>
      <c r="CW44" s="2225"/>
    </row>
    <row r="45" spans="1:101" ht="12" customHeight="1">
      <c r="A45" s="2287"/>
      <c r="B45" s="2257"/>
      <c r="C45" s="2261"/>
      <c r="D45" s="2262"/>
      <c r="E45" s="2263"/>
      <c r="F45" s="2218"/>
      <c r="G45" s="2219"/>
      <c r="H45" s="2317"/>
      <c r="I45" s="2318"/>
      <c r="J45" s="2318"/>
      <c r="K45" s="2318"/>
      <c r="L45" s="2319"/>
      <c r="M45" s="2319"/>
      <c r="N45" s="2319"/>
      <c r="O45" s="2319"/>
      <c r="P45" s="2218"/>
      <c r="Q45" s="2219"/>
      <c r="R45" s="2322"/>
      <c r="S45" s="2322"/>
      <c r="T45" s="2322"/>
      <c r="U45" s="2323"/>
      <c r="V45" s="2326"/>
      <c r="W45" s="2326"/>
      <c r="X45" s="2326"/>
      <c r="Y45" s="2327"/>
      <c r="Z45" s="2287"/>
      <c r="AA45" s="2257"/>
      <c r="AB45" s="2261"/>
      <c r="AC45" s="2262"/>
      <c r="AD45" s="2263"/>
      <c r="AE45" s="2218"/>
      <c r="AF45" s="2219"/>
      <c r="AG45" s="2317"/>
      <c r="AH45" s="2318"/>
      <c r="AI45" s="2318"/>
      <c r="AJ45" s="2318"/>
      <c r="AK45" s="2319"/>
      <c r="AL45" s="2319"/>
      <c r="AM45" s="2319"/>
      <c r="AN45" s="2319"/>
      <c r="AO45" s="2218"/>
      <c r="AP45" s="2219"/>
      <c r="AQ45" s="2322"/>
      <c r="AR45" s="2322"/>
      <c r="AS45" s="2322"/>
      <c r="AT45" s="2323"/>
      <c r="AU45" s="2326"/>
      <c r="AV45" s="2326"/>
      <c r="AW45" s="2326"/>
      <c r="AX45" s="2327"/>
      <c r="AZ45" s="2278"/>
      <c r="BA45" s="2257"/>
      <c r="BB45" s="2261"/>
      <c r="BC45" s="2262"/>
      <c r="BD45" s="2263"/>
      <c r="BE45" s="2218"/>
      <c r="BF45" s="2219"/>
      <c r="BG45" s="2238"/>
      <c r="BH45" s="2239"/>
      <c r="BI45" s="2239"/>
      <c r="BJ45" s="2239"/>
      <c r="BK45" s="2216"/>
      <c r="BL45" s="2216"/>
      <c r="BM45" s="2216"/>
      <c r="BN45" s="2216"/>
      <c r="BO45" s="2218"/>
      <c r="BP45" s="2219"/>
      <c r="BQ45" s="2244"/>
      <c r="BR45" s="2244"/>
      <c r="BS45" s="2244"/>
      <c r="BT45" s="2245"/>
      <c r="BU45" s="2226"/>
      <c r="BV45" s="2226"/>
      <c r="BW45" s="2226"/>
      <c r="BX45" s="2243"/>
      <c r="BY45" s="2287"/>
      <c r="BZ45" s="2257"/>
      <c r="CA45" s="2261"/>
      <c r="CB45" s="2262"/>
      <c r="CC45" s="2263"/>
      <c r="CD45" s="2218"/>
      <c r="CE45" s="2219"/>
      <c r="CF45" s="2254"/>
      <c r="CG45" s="2255"/>
      <c r="CH45" s="2255"/>
      <c r="CI45" s="2255"/>
      <c r="CJ45" s="2216"/>
      <c r="CK45" s="2216"/>
      <c r="CL45" s="2216"/>
      <c r="CM45" s="2216"/>
      <c r="CN45" s="2218"/>
      <c r="CO45" s="2219"/>
      <c r="CP45" s="2244"/>
      <c r="CQ45" s="2244"/>
      <c r="CR45" s="2244"/>
      <c r="CS45" s="2245"/>
      <c r="CT45" s="2226"/>
      <c r="CU45" s="2226"/>
      <c r="CV45" s="2226"/>
      <c r="CW45" s="2227"/>
    </row>
    <row r="46" spans="1:101" ht="12" customHeight="1">
      <c r="A46" s="2287"/>
      <c r="B46" s="2246" t="s">
        <v>686</v>
      </c>
      <c r="C46" s="2248" t="s">
        <v>242</v>
      </c>
      <c r="D46" s="2249"/>
      <c r="E46" s="2250"/>
      <c r="F46" s="2236" t="s">
        <v>692</v>
      </c>
      <c r="G46" s="2237"/>
      <c r="H46" s="2317"/>
      <c r="I46" s="2318"/>
      <c r="J46" s="2318"/>
      <c r="K46" s="2318"/>
      <c r="L46" s="2319"/>
      <c r="M46" s="2319"/>
      <c r="N46" s="2319"/>
      <c r="O46" s="2319"/>
      <c r="P46" s="2218" t="s">
        <v>700</v>
      </c>
      <c r="Q46" s="2219"/>
      <c r="R46" s="2320"/>
      <c r="S46" s="2320"/>
      <c r="T46" s="2320"/>
      <c r="U46" s="2321"/>
      <c r="V46" s="2324"/>
      <c r="W46" s="2324"/>
      <c r="X46" s="2324"/>
      <c r="Y46" s="2325"/>
      <c r="Z46" s="2287"/>
      <c r="AA46" s="2246" t="s">
        <v>686</v>
      </c>
      <c r="AB46" s="2248" t="s">
        <v>242</v>
      </c>
      <c r="AC46" s="2249"/>
      <c r="AD46" s="2250"/>
      <c r="AE46" s="2236" t="s">
        <v>703</v>
      </c>
      <c r="AF46" s="2237"/>
      <c r="AG46" s="2317"/>
      <c r="AH46" s="2318"/>
      <c r="AI46" s="2318"/>
      <c r="AJ46" s="2318"/>
      <c r="AK46" s="2319"/>
      <c r="AL46" s="2319"/>
      <c r="AM46" s="2319"/>
      <c r="AN46" s="2319"/>
      <c r="AO46" s="2218" t="s">
        <v>702</v>
      </c>
      <c r="AP46" s="2219"/>
      <c r="AQ46" s="2320"/>
      <c r="AR46" s="2320"/>
      <c r="AS46" s="2320"/>
      <c r="AT46" s="2321"/>
      <c r="AU46" s="2324"/>
      <c r="AV46" s="2324"/>
      <c r="AW46" s="2324"/>
      <c r="AX46" s="2325"/>
      <c r="AZ46" s="2278"/>
      <c r="BA46" s="2246" t="s">
        <v>686</v>
      </c>
      <c r="BB46" s="2248" t="s">
        <v>242</v>
      </c>
      <c r="BC46" s="2249"/>
      <c r="BD46" s="2250"/>
      <c r="BE46" s="2236" t="s">
        <v>692</v>
      </c>
      <c r="BF46" s="2237"/>
      <c r="BG46" s="2254"/>
      <c r="BH46" s="2255"/>
      <c r="BI46" s="2255"/>
      <c r="BJ46" s="2255"/>
      <c r="BK46" s="2216"/>
      <c r="BL46" s="2216"/>
      <c r="BM46" s="2216"/>
      <c r="BN46" s="2216"/>
      <c r="BO46" s="2218" t="s">
        <v>700</v>
      </c>
      <c r="BP46" s="2219"/>
      <c r="BQ46" s="2220"/>
      <c r="BR46" s="2220"/>
      <c r="BS46" s="2220"/>
      <c r="BT46" s="2221"/>
      <c r="BU46" s="2224"/>
      <c r="BV46" s="2224"/>
      <c r="BW46" s="2224"/>
      <c r="BX46" s="2242"/>
      <c r="BY46" s="2287"/>
      <c r="BZ46" s="2246" t="s">
        <v>686</v>
      </c>
      <c r="CA46" s="2248" t="s">
        <v>242</v>
      </c>
      <c r="CB46" s="2249"/>
      <c r="CC46" s="2250"/>
      <c r="CD46" s="2236" t="s">
        <v>703</v>
      </c>
      <c r="CE46" s="2237"/>
      <c r="CF46" s="2254"/>
      <c r="CG46" s="2255"/>
      <c r="CH46" s="2255"/>
      <c r="CI46" s="2255"/>
      <c r="CJ46" s="2216"/>
      <c r="CK46" s="2216"/>
      <c r="CL46" s="2216"/>
      <c r="CM46" s="2216"/>
      <c r="CN46" s="2218" t="s">
        <v>702</v>
      </c>
      <c r="CO46" s="2219"/>
      <c r="CP46" s="2220"/>
      <c r="CQ46" s="2220"/>
      <c r="CR46" s="2220"/>
      <c r="CS46" s="2221"/>
      <c r="CT46" s="2224"/>
      <c r="CU46" s="2224"/>
      <c r="CV46" s="2224"/>
      <c r="CW46" s="2225"/>
    </row>
    <row r="47" spans="1:101" ht="12" customHeight="1">
      <c r="A47" s="2287"/>
      <c r="B47" s="2247"/>
      <c r="C47" s="2251"/>
      <c r="D47" s="2252"/>
      <c r="E47" s="2253"/>
      <c r="F47" s="2218"/>
      <c r="G47" s="2219"/>
      <c r="H47" s="2317"/>
      <c r="I47" s="2318"/>
      <c r="J47" s="2318"/>
      <c r="K47" s="2318"/>
      <c r="L47" s="2319"/>
      <c r="M47" s="2319"/>
      <c r="N47" s="2319"/>
      <c r="O47" s="2319"/>
      <c r="P47" s="2218"/>
      <c r="Q47" s="2219"/>
      <c r="R47" s="2322"/>
      <c r="S47" s="2322"/>
      <c r="T47" s="2322"/>
      <c r="U47" s="2323"/>
      <c r="V47" s="2326"/>
      <c r="W47" s="2326"/>
      <c r="X47" s="2326"/>
      <c r="Y47" s="2327"/>
      <c r="Z47" s="2287"/>
      <c r="AA47" s="2247"/>
      <c r="AB47" s="2251"/>
      <c r="AC47" s="2252"/>
      <c r="AD47" s="2253"/>
      <c r="AE47" s="2218"/>
      <c r="AF47" s="2219"/>
      <c r="AG47" s="2317"/>
      <c r="AH47" s="2318"/>
      <c r="AI47" s="2318"/>
      <c r="AJ47" s="2318"/>
      <c r="AK47" s="2319"/>
      <c r="AL47" s="2319"/>
      <c r="AM47" s="2319"/>
      <c r="AN47" s="2319"/>
      <c r="AO47" s="2218"/>
      <c r="AP47" s="2219"/>
      <c r="AQ47" s="2322"/>
      <c r="AR47" s="2322"/>
      <c r="AS47" s="2322"/>
      <c r="AT47" s="2323"/>
      <c r="AU47" s="2326"/>
      <c r="AV47" s="2326"/>
      <c r="AW47" s="2326"/>
      <c r="AX47" s="2327"/>
      <c r="AZ47" s="2278"/>
      <c r="BA47" s="2247"/>
      <c r="BB47" s="2251"/>
      <c r="BC47" s="2252"/>
      <c r="BD47" s="2253"/>
      <c r="BE47" s="2218"/>
      <c r="BF47" s="2219"/>
      <c r="BG47" s="2254"/>
      <c r="BH47" s="2255"/>
      <c r="BI47" s="2255"/>
      <c r="BJ47" s="2255"/>
      <c r="BK47" s="2216"/>
      <c r="BL47" s="2216"/>
      <c r="BM47" s="2216"/>
      <c r="BN47" s="2216"/>
      <c r="BO47" s="2218"/>
      <c r="BP47" s="2219"/>
      <c r="BQ47" s="2244"/>
      <c r="BR47" s="2244"/>
      <c r="BS47" s="2244"/>
      <c r="BT47" s="2245"/>
      <c r="BU47" s="2226"/>
      <c r="BV47" s="2226"/>
      <c r="BW47" s="2226"/>
      <c r="BX47" s="2243"/>
      <c r="BY47" s="2287"/>
      <c r="BZ47" s="2247"/>
      <c r="CA47" s="2251"/>
      <c r="CB47" s="2252"/>
      <c r="CC47" s="2253"/>
      <c r="CD47" s="2218"/>
      <c r="CE47" s="2219"/>
      <c r="CF47" s="2254"/>
      <c r="CG47" s="2255"/>
      <c r="CH47" s="2255"/>
      <c r="CI47" s="2255"/>
      <c r="CJ47" s="2216"/>
      <c r="CK47" s="2216"/>
      <c r="CL47" s="2216"/>
      <c r="CM47" s="2216"/>
      <c r="CN47" s="2218"/>
      <c r="CO47" s="2219"/>
      <c r="CP47" s="2244"/>
      <c r="CQ47" s="2244"/>
      <c r="CR47" s="2244"/>
      <c r="CS47" s="2245"/>
      <c r="CT47" s="2226"/>
      <c r="CU47" s="2226"/>
      <c r="CV47" s="2226"/>
      <c r="CW47" s="2227"/>
    </row>
    <row r="48" spans="1:101" ht="12" customHeight="1">
      <c r="A48" s="2287"/>
      <c r="B48" s="2228" t="s">
        <v>687</v>
      </c>
      <c r="C48" s="2230" t="s">
        <v>241</v>
      </c>
      <c r="D48" s="2231"/>
      <c r="E48" s="2232"/>
      <c r="F48" s="2236" t="s">
        <v>692</v>
      </c>
      <c r="G48" s="2237"/>
      <c r="H48" s="2317"/>
      <c r="I48" s="2318"/>
      <c r="J48" s="2318"/>
      <c r="K48" s="2318"/>
      <c r="L48" s="2319"/>
      <c r="M48" s="2319"/>
      <c r="N48" s="2319"/>
      <c r="O48" s="2319"/>
      <c r="P48" s="2218" t="s">
        <v>700</v>
      </c>
      <c r="Q48" s="2219"/>
      <c r="R48" s="2320"/>
      <c r="S48" s="2320"/>
      <c r="T48" s="2320"/>
      <c r="U48" s="2321"/>
      <c r="V48" s="2324"/>
      <c r="W48" s="2324"/>
      <c r="X48" s="2324"/>
      <c r="Y48" s="2325"/>
      <c r="Z48" s="2287"/>
      <c r="AA48" s="2228" t="s">
        <v>687</v>
      </c>
      <c r="AB48" s="2230" t="s">
        <v>241</v>
      </c>
      <c r="AC48" s="2231"/>
      <c r="AD48" s="2232"/>
      <c r="AE48" s="2236" t="s">
        <v>703</v>
      </c>
      <c r="AF48" s="2237"/>
      <c r="AG48" s="2317"/>
      <c r="AH48" s="2318"/>
      <c r="AI48" s="2318"/>
      <c r="AJ48" s="2318"/>
      <c r="AK48" s="2319"/>
      <c r="AL48" s="2319"/>
      <c r="AM48" s="2319"/>
      <c r="AN48" s="2319"/>
      <c r="AO48" s="2218" t="s">
        <v>702</v>
      </c>
      <c r="AP48" s="2219"/>
      <c r="AQ48" s="2320"/>
      <c r="AR48" s="2320"/>
      <c r="AS48" s="2320"/>
      <c r="AT48" s="2321"/>
      <c r="AU48" s="2324"/>
      <c r="AV48" s="2324"/>
      <c r="AW48" s="2324"/>
      <c r="AX48" s="2325"/>
      <c r="AZ48" s="2278"/>
      <c r="BA48" s="2228" t="s">
        <v>687</v>
      </c>
      <c r="BB48" s="2230" t="s">
        <v>241</v>
      </c>
      <c r="BC48" s="2231"/>
      <c r="BD48" s="2232"/>
      <c r="BE48" s="2236" t="s">
        <v>692</v>
      </c>
      <c r="BF48" s="2237"/>
      <c r="BG48" s="2238">
        <v>6</v>
      </c>
      <c r="BH48" s="2239"/>
      <c r="BI48" s="2239"/>
      <c r="BJ48" s="2239"/>
      <c r="BK48" s="2216"/>
      <c r="BL48" s="2216"/>
      <c r="BM48" s="2216"/>
      <c r="BN48" s="2216"/>
      <c r="BO48" s="2218" t="s">
        <v>700</v>
      </c>
      <c r="BP48" s="2219"/>
      <c r="BQ48" s="2220"/>
      <c r="BR48" s="2220"/>
      <c r="BS48" s="2220"/>
      <c r="BT48" s="2221"/>
      <c r="BU48" s="2224"/>
      <c r="BV48" s="2224"/>
      <c r="BW48" s="2224"/>
      <c r="BX48" s="2242"/>
      <c r="BY48" s="2287"/>
      <c r="BZ48" s="2228" t="s">
        <v>687</v>
      </c>
      <c r="CA48" s="2230" t="s">
        <v>241</v>
      </c>
      <c r="CB48" s="2231"/>
      <c r="CC48" s="2232"/>
      <c r="CD48" s="2236" t="s">
        <v>703</v>
      </c>
      <c r="CE48" s="2237"/>
      <c r="CF48" s="2254"/>
      <c r="CG48" s="2255"/>
      <c r="CH48" s="2255"/>
      <c r="CI48" s="2255"/>
      <c r="CJ48" s="2216"/>
      <c r="CK48" s="2216"/>
      <c r="CL48" s="2216"/>
      <c r="CM48" s="2216"/>
      <c r="CN48" s="2218" t="s">
        <v>702</v>
      </c>
      <c r="CO48" s="2219"/>
      <c r="CP48" s="2220"/>
      <c r="CQ48" s="2220"/>
      <c r="CR48" s="2220"/>
      <c r="CS48" s="2221"/>
      <c r="CT48" s="2224"/>
      <c r="CU48" s="2224"/>
      <c r="CV48" s="2224"/>
      <c r="CW48" s="2225"/>
    </row>
    <row r="49" spans="1:101" ht="12" customHeight="1" thickBot="1">
      <c r="A49" s="2288"/>
      <c r="B49" s="2229"/>
      <c r="C49" s="2233"/>
      <c r="D49" s="2234"/>
      <c r="E49" s="2235"/>
      <c r="F49" s="2218"/>
      <c r="G49" s="2219"/>
      <c r="H49" s="2328"/>
      <c r="I49" s="2329"/>
      <c r="J49" s="2329"/>
      <c r="K49" s="2329"/>
      <c r="L49" s="2330"/>
      <c r="M49" s="2330"/>
      <c r="N49" s="2330"/>
      <c r="O49" s="2330"/>
      <c r="P49" s="2218"/>
      <c r="Q49" s="2219"/>
      <c r="R49" s="2331"/>
      <c r="S49" s="2331"/>
      <c r="T49" s="2331"/>
      <c r="U49" s="2332"/>
      <c r="V49" s="2326"/>
      <c r="W49" s="2326"/>
      <c r="X49" s="2326"/>
      <c r="Y49" s="2327"/>
      <c r="Z49" s="2288"/>
      <c r="AA49" s="2229"/>
      <c r="AB49" s="2233"/>
      <c r="AC49" s="2234"/>
      <c r="AD49" s="2235"/>
      <c r="AE49" s="2218"/>
      <c r="AF49" s="2219"/>
      <c r="AG49" s="2328"/>
      <c r="AH49" s="2329"/>
      <c r="AI49" s="2329"/>
      <c r="AJ49" s="2329"/>
      <c r="AK49" s="2330"/>
      <c r="AL49" s="2330"/>
      <c r="AM49" s="2330"/>
      <c r="AN49" s="2330"/>
      <c r="AO49" s="2218"/>
      <c r="AP49" s="2219"/>
      <c r="AQ49" s="2331"/>
      <c r="AR49" s="2331"/>
      <c r="AS49" s="2331"/>
      <c r="AT49" s="2332"/>
      <c r="AU49" s="2326"/>
      <c r="AV49" s="2326"/>
      <c r="AW49" s="2326"/>
      <c r="AX49" s="2327"/>
      <c r="AZ49" s="2279"/>
      <c r="BA49" s="2229"/>
      <c r="BB49" s="2233"/>
      <c r="BC49" s="2234"/>
      <c r="BD49" s="2235"/>
      <c r="BE49" s="2218"/>
      <c r="BF49" s="2219"/>
      <c r="BG49" s="2240"/>
      <c r="BH49" s="2241"/>
      <c r="BI49" s="2241"/>
      <c r="BJ49" s="2241"/>
      <c r="BK49" s="2217"/>
      <c r="BL49" s="2217"/>
      <c r="BM49" s="2217"/>
      <c r="BN49" s="2217"/>
      <c r="BO49" s="2218"/>
      <c r="BP49" s="2219"/>
      <c r="BQ49" s="2222"/>
      <c r="BR49" s="2222"/>
      <c r="BS49" s="2222"/>
      <c r="BT49" s="2223"/>
      <c r="BU49" s="2226"/>
      <c r="BV49" s="2226"/>
      <c r="BW49" s="2226"/>
      <c r="BX49" s="2243"/>
      <c r="BY49" s="2288"/>
      <c r="BZ49" s="2229"/>
      <c r="CA49" s="2233"/>
      <c r="CB49" s="2234"/>
      <c r="CC49" s="2235"/>
      <c r="CD49" s="2218"/>
      <c r="CE49" s="2219"/>
      <c r="CF49" s="2559"/>
      <c r="CG49" s="2560"/>
      <c r="CH49" s="2560"/>
      <c r="CI49" s="2560"/>
      <c r="CJ49" s="2217"/>
      <c r="CK49" s="2217"/>
      <c r="CL49" s="2217"/>
      <c r="CM49" s="2217"/>
      <c r="CN49" s="2218"/>
      <c r="CO49" s="2219"/>
      <c r="CP49" s="2222"/>
      <c r="CQ49" s="2222"/>
      <c r="CR49" s="2222"/>
      <c r="CS49" s="2223"/>
      <c r="CT49" s="2226"/>
      <c r="CU49" s="2226"/>
      <c r="CV49" s="2226"/>
      <c r="CW49" s="2227"/>
    </row>
    <row r="50" spans="1:101" ht="12" customHeight="1">
      <c r="A50" s="2359" t="s">
        <v>467</v>
      </c>
      <c r="B50" s="2359"/>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59"/>
      <c r="AP50" s="2359"/>
      <c r="AQ50" s="2359"/>
      <c r="AR50" s="2359"/>
      <c r="AS50" s="2359"/>
      <c r="AT50" s="2359"/>
      <c r="AU50" s="2359"/>
      <c r="AV50" s="2359"/>
      <c r="AW50" s="2359"/>
      <c r="AX50" s="2359"/>
      <c r="AZ50" s="2561" t="s">
        <v>467</v>
      </c>
      <c r="BA50" s="2359"/>
      <c r="BB50" s="2359"/>
      <c r="BC50" s="2359"/>
      <c r="BD50" s="2359"/>
      <c r="BE50" s="2359"/>
      <c r="BF50" s="2359"/>
      <c r="BG50" s="2359"/>
      <c r="BH50" s="2359"/>
      <c r="BI50" s="2359"/>
      <c r="BJ50" s="2359"/>
      <c r="BK50" s="2359"/>
      <c r="BL50" s="2359"/>
      <c r="BM50" s="2359"/>
      <c r="BN50" s="2359"/>
      <c r="BO50" s="2359"/>
      <c r="BP50" s="2359"/>
      <c r="BQ50" s="2359"/>
      <c r="BR50" s="2359"/>
      <c r="BS50" s="2359"/>
      <c r="BT50" s="2359"/>
      <c r="BU50" s="2359"/>
      <c r="BV50" s="2359"/>
      <c r="BW50" s="2359"/>
      <c r="BX50" s="2359"/>
      <c r="BY50" s="2359"/>
      <c r="BZ50" s="2359"/>
      <c r="CA50" s="2359"/>
      <c r="CB50" s="2359"/>
      <c r="CC50" s="2359"/>
      <c r="CD50" s="2359"/>
      <c r="CE50" s="2359"/>
      <c r="CF50" s="2359"/>
      <c r="CG50" s="2359"/>
      <c r="CH50" s="2359"/>
      <c r="CI50" s="2359"/>
      <c r="CJ50" s="2359"/>
      <c r="CK50" s="2359"/>
      <c r="CL50" s="2359"/>
      <c r="CM50" s="2359"/>
      <c r="CN50" s="2359"/>
      <c r="CO50" s="2359"/>
      <c r="CP50" s="2359"/>
      <c r="CQ50" s="2359"/>
      <c r="CR50" s="2359"/>
      <c r="CS50" s="2359"/>
      <c r="CT50" s="2359"/>
      <c r="CU50" s="2359"/>
      <c r="CV50" s="2359"/>
      <c r="CW50" s="2562"/>
    </row>
    <row r="51" spans="1:101" ht="12" customHeight="1" thickBot="1">
      <c r="A51" s="2360"/>
      <c r="B51" s="2360"/>
      <c r="C51" s="2360"/>
      <c r="D51" s="2360"/>
      <c r="E51" s="2360"/>
      <c r="F51" s="2360"/>
      <c r="G51" s="2360"/>
      <c r="H51" s="2360"/>
      <c r="I51" s="2360"/>
      <c r="J51" s="2360"/>
      <c r="K51" s="2360"/>
      <c r="L51" s="2360"/>
      <c r="M51" s="2360"/>
      <c r="N51" s="2360"/>
      <c r="O51" s="2360"/>
      <c r="P51" s="2360"/>
      <c r="Q51" s="2360"/>
      <c r="R51" s="2360"/>
      <c r="S51" s="2360"/>
      <c r="T51" s="2360"/>
      <c r="U51" s="2360"/>
      <c r="V51" s="2360"/>
      <c r="W51" s="2360"/>
      <c r="X51" s="2360"/>
      <c r="Y51" s="2360"/>
      <c r="Z51" s="2360"/>
      <c r="AA51" s="2360"/>
      <c r="AB51" s="2360"/>
      <c r="AC51" s="2360"/>
      <c r="AD51" s="2360"/>
      <c r="AE51" s="2360"/>
      <c r="AF51" s="2360"/>
      <c r="AG51" s="2360"/>
      <c r="AH51" s="2360"/>
      <c r="AI51" s="2360"/>
      <c r="AJ51" s="2360"/>
      <c r="AK51" s="2360"/>
      <c r="AL51" s="2360"/>
      <c r="AM51" s="2360"/>
      <c r="AN51" s="2360"/>
      <c r="AO51" s="2360"/>
      <c r="AP51" s="2360"/>
      <c r="AQ51" s="2360"/>
      <c r="AR51" s="2360"/>
      <c r="AS51" s="2360"/>
      <c r="AT51" s="2360"/>
      <c r="AU51" s="2360"/>
      <c r="AV51" s="2360"/>
      <c r="AW51" s="2360"/>
      <c r="AX51" s="2360"/>
      <c r="AZ51" s="2563"/>
      <c r="BA51" s="2360"/>
      <c r="BB51" s="2360"/>
      <c r="BC51" s="2360"/>
      <c r="BD51" s="2360"/>
      <c r="BE51" s="2360"/>
      <c r="BF51" s="2360"/>
      <c r="BG51" s="2360"/>
      <c r="BH51" s="2360"/>
      <c r="BI51" s="2360"/>
      <c r="BJ51" s="2360"/>
      <c r="BK51" s="2360"/>
      <c r="BL51" s="2360"/>
      <c r="BM51" s="2360"/>
      <c r="BN51" s="2360"/>
      <c r="BO51" s="2360"/>
      <c r="BP51" s="2360"/>
      <c r="BQ51" s="2360"/>
      <c r="BR51" s="2360"/>
      <c r="BS51" s="2360"/>
      <c r="BT51" s="2360"/>
      <c r="BU51" s="2360"/>
      <c r="BV51" s="2360"/>
      <c r="BW51" s="2360"/>
      <c r="BX51" s="2360"/>
      <c r="BY51" s="2360"/>
      <c r="BZ51" s="2360"/>
      <c r="CA51" s="2360"/>
      <c r="CB51" s="2360"/>
      <c r="CC51" s="2360"/>
      <c r="CD51" s="2360"/>
      <c r="CE51" s="2360"/>
      <c r="CF51" s="2360"/>
      <c r="CG51" s="2360"/>
      <c r="CH51" s="2360"/>
      <c r="CI51" s="2360"/>
      <c r="CJ51" s="2360"/>
      <c r="CK51" s="2360"/>
      <c r="CL51" s="2360"/>
      <c r="CM51" s="2360"/>
      <c r="CN51" s="2360"/>
      <c r="CO51" s="2360"/>
      <c r="CP51" s="2360"/>
      <c r="CQ51" s="2360"/>
      <c r="CR51" s="2360"/>
      <c r="CS51" s="2360"/>
      <c r="CT51" s="2360"/>
      <c r="CU51" s="2360"/>
      <c r="CV51" s="2360"/>
      <c r="CW51" s="2564"/>
    </row>
    <row r="52" spans="1:101" ht="14.25" customHeight="1">
      <c r="A52" s="2416" t="s">
        <v>468</v>
      </c>
      <c r="B52" s="2417"/>
      <c r="C52" s="2339" t="s">
        <v>497</v>
      </c>
      <c r="D52" s="2340"/>
      <c r="E52" s="2340"/>
      <c r="F52" s="2340"/>
      <c r="G52" s="2340"/>
      <c r="H52" s="2340"/>
      <c r="I52" s="2340"/>
      <c r="J52" s="2341"/>
      <c r="K52" s="2337" t="s">
        <v>484</v>
      </c>
      <c r="L52" s="2337"/>
      <c r="M52" s="2337"/>
      <c r="N52" s="2337"/>
      <c r="O52" s="2337"/>
      <c r="P52" s="2337"/>
      <c r="Q52" s="2280"/>
      <c r="R52" s="2282" t="s">
        <v>292</v>
      </c>
      <c r="S52" s="2345"/>
      <c r="T52" s="2346"/>
      <c r="U52" s="2346"/>
      <c r="V52" s="2346"/>
      <c r="W52" s="2346"/>
      <c r="X52" s="2346"/>
      <c r="Y52" s="2346"/>
      <c r="Z52" s="2347"/>
      <c r="AA52" s="2339" t="s">
        <v>499</v>
      </c>
      <c r="AB52" s="2340"/>
      <c r="AC52" s="2340"/>
      <c r="AD52" s="2340"/>
      <c r="AE52" s="2340"/>
      <c r="AF52" s="2340"/>
      <c r="AG52" s="2340"/>
      <c r="AH52" s="2341"/>
      <c r="AI52" s="2337" t="s">
        <v>484</v>
      </c>
      <c r="AJ52" s="2337"/>
      <c r="AK52" s="2337"/>
      <c r="AL52" s="2337"/>
      <c r="AM52" s="2337"/>
      <c r="AN52" s="2337"/>
      <c r="AO52" s="2280"/>
      <c r="AP52" s="2282" t="s">
        <v>292</v>
      </c>
      <c r="AQ52" s="2345"/>
      <c r="AR52" s="2346"/>
      <c r="AS52" s="2346"/>
      <c r="AT52" s="2346"/>
      <c r="AU52" s="2346"/>
      <c r="AV52" s="2346"/>
      <c r="AW52" s="2346"/>
      <c r="AX52" s="2361"/>
      <c r="AZ52" s="2565" t="s">
        <v>468</v>
      </c>
      <c r="BA52" s="2417"/>
      <c r="BB52" s="2339" t="s">
        <v>497</v>
      </c>
      <c r="BC52" s="2340"/>
      <c r="BD52" s="2340"/>
      <c r="BE52" s="2340"/>
      <c r="BF52" s="2340"/>
      <c r="BG52" s="2340"/>
      <c r="BH52" s="2340"/>
      <c r="BI52" s="2341"/>
      <c r="BJ52" s="2337" t="s">
        <v>484</v>
      </c>
      <c r="BK52" s="2337"/>
      <c r="BL52" s="2337"/>
      <c r="BM52" s="2337"/>
      <c r="BN52" s="2568">
        <v>59</v>
      </c>
      <c r="BO52" s="2568"/>
      <c r="BP52" s="2569"/>
      <c r="BQ52" s="2282" t="s">
        <v>292</v>
      </c>
      <c r="BR52" s="2345"/>
      <c r="BS52" s="2346"/>
      <c r="BT52" s="2346"/>
      <c r="BU52" s="2346"/>
      <c r="BV52" s="2346"/>
      <c r="BW52" s="2346"/>
      <c r="BX52" s="2346"/>
      <c r="BY52" s="2347"/>
      <c r="BZ52" s="2339" t="s">
        <v>499</v>
      </c>
      <c r="CA52" s="2340"/>
      <c r="CB52" s="2340"/>
      <c r="CC52" s="2340"/>
      <c r="CD52" s="2340"/>
      <c r="CE52" s="2340"/>
      <c r="CF52" s="2340"/>
      <c r="CG52" s="2341"/>
      <c r="CH52" s="2337" t="s">
        <v>484</v>
      </c>
      <c r="CI52" s="2337"/>
      <c r="CJ52" s="2337"/>
      <c r="CK52" s="2337"/>
      <c r="CL52" s="2337"/>
      <c r="CM52" s="2337"/>
      <c r="CN52" s="2280"/>
      <c r="CO52" s="2282" t="s">
        <v>292</v>
      </c>
      <c r="CP52" s="2345"/>
      <c r="CQ52" s="2346"/>
      <c r="CR52" s="2346"/>
      <c r="CS52" s="2346"/>
      <c r="CT52" s="2346"/>
      <c r="CU52" s="2346"/>
      <c r="CV52" s="2346"/>
      <c r="CW52" s="2572"/>
    </row>
    <row r="53" spans="1:101" ht="14.25" customHeight="1">
      <c r="A53" s="2418"/>
      <c r="B53" s="2419"/>
      <c r="C53" s="2342"/>
      <c r="D53" s="2343"/>
      <c r="E53" s="2343"/>
      <c r="F53" s="2343"/>
      <c r="G53" s="2343"/>
      <c r="H53" s="2343"/>
      <c r="I53" s="2343"/>
      <c r="J53" s="2344"/>
      <c r="K53" s="2338"/>
      <c r="L53" s="2338"/>
      <c r="M53" s="2338"/>
      <c r="N53" s="2338"/>
      <c r="O53" s="2338"/>
      <c r="P53" s="2338"/>
      <c r="Q53" s="2333"/>
      <c r="R53" s="2334"/>
      <c r="S53" s="2348"/>
      <c r="T53" s="2349"/>
      <c r="U53" s="2349"/>
      <c r="V53" s="2349"/>
      <c r="W53" s="2349"/>
      <c r="X53" s="2349"/>
      <c r="Y53" s="2349"/>
      <c r="Z53" s="2350"/>
      <c r="AA53" s="2342"/>
      <c r="AB53" s="2343"/>
      <c r="AC53" s="2343"/>
      <c r="AD53" s="2343"/>
      <c r="AE53" s="2343"/>
      <c r="AF53" s="2343"/>
      <c r="AG53" s="2343"/>
      <c r="AH53" s="2344"/>
      <c r="AI53" s="2338"/>
      <c r="AJ53" s="2338"/>
      <c r="AK53" s="2338"/>
      <c r="AL53" s="2338"/>
      <c r="AM53" s="2338"/>
      <c r="AN53" s="2338"/>
      <c r="AO53" s="2333"/>
      <c r="AP53" s="2334"/>
      <c r="AQ53" s="2348"/>
      <c r="AR53" s="2349"/>
      <c r="AS53" s="2349"/>
      <c r="AT53" s="2349"/>
      <c r="AU53" s="2349"/>
      <c r="AV53" s="2349"/>
      <c r="AW53" s="2349"/>
      <c r="AX53" s="2362"/>
      <c r="AZ53" s="2566"/>
      <c r="BA53" s="2419"/>
      <c r="BB53" s="2342"/>
      <c r="BC53" s="2343"/>
      <c r="BD53" s="2343"/>
      <c r="BE53" s="2343"/>
      <c r="BF53" s="2343"/>
      <c r="BG53" s="2343"/>
      <c r="BH53" s="2343"/>
      <c r="BI53" s="2344"/>
      <c r="BJ53" s="2338"/>
      <c r="BK53" s="2338"/>
      <c r="BL53" s="2338"/>
      <c r="BM53" s="2338"/>
      <c r="BN53" s="2570"/>
      <c r="BO53" s="2570"/>
      <c r="BP53" s="2571"/>
      <c r="BQ53" s="2334"/>
      <c r="BR53" s="2348"/>
      <c r="BS53" s="2349"/>
      <c r="BT53" s="2349"/>
      <c r="BU53" s="2349"/>
      <c r="BV53" s="2349"/>
      <c r="BW53" s="2349"/>
      <c r="BX53" s="2349"/>
      <c r="BY53" s="2350"/>
      <c r="BZ53" s="2342"/>
      <c r="CA53" s="2343"/>
      <c r="CB53" s="2343"/>
      <c r="CC53" s="2343"/>
      <c r="CD53" s="2343"/>
      <c r="CE53" s="2343"/>
      <c r="CF53" s="2343"/>
      <c r="CG53" s="2344"/>
      <c r="CH53" s="2338"/>
      <c r="CI53" s="2338"/>
      <c r="CJ53" s="2338"/>
      <c r="CK53" s="2338"/>
      <c r="CL53" s="2338"/>
      <c r="CM53" s="2338"/>
      <c r="CN53" s="2333"/>
      <c r="CO53" s="2334"/>
      <c r="CP53" s="2348"/>
      <c r="CQ53" s="2349"/>
      <c r="CR53" s="2349"/>
      <c r="CS53" s="2349"/>
      <c r="CT53" s="2349"/>
      <c r="CU53" s="2349"/>
      <c r="CV53" s="2349"/>
      <c r="CW53" s="2573"/>
    </row>
    <row r="54" spans="1:101" ht="14.25" customHeight="1">
      <c r="A54" s="2418"/>
      <c r="B54" s="2419"/>
      <c r="C54" s="2356" t="s">
        <v>500</v>
      </c>
      <c r="D54" s="2357"/>
      <c r="E54" s="2357"/>
      <c r="F54" s="2357"/>
      <c r="G54" s="2357"/>
      <c r="H54" s="2357"/>
      <c r="I54" s="2357"/>
      <c r="J54" s="2358"/>
      <c r="K54" s="2354" t="s">
        <v>484</v>
      </c>
      <c r="L54" s="2354"/>
      <c r="M54" s="2354"/>
      <c r="N54" s="2354"/>
      <c r="O54" s="2354"/>
      <c r="P54" s="2354"/>
      <c r="Q54" s="2355"/>
      <c r="R54" s="2336" t="s">
        <v>292</v>
      </c>
      <c r="S54" s="2348"/>
      <c r="T54" s="2349"/>
      <c r="U54" s="2349"/>
      <c r="V54" s="2349"/>
      <c r="W54" s="2349"/>
      <c r="X54" s="2349"/>
      <c r="Y54" s="2349"/>
      <c r="Z54" s="2350"/>
      <c r="AA54" s="2356" t="s">
        <v>501</v>
      </c>
      <c r="AB54" s="2357"/>
      <c r="AC54" s="2357"/>
      <c r="AD54" s="2357"/>
      <c r="AE54" s="2357"/>
      <c r="AF54" s="2357"/>
      <c r="AG54" s="2357"/>
      <c r="AH54" s="2358"/>
      <c r="AI54" s="2354" t="s">
        <v>484</v>
      </c>
      <c r="AJ54" s="2354"/>
      <c r="AK54" s="2354"/>
      <c r="AL54" s="2354"/>
      <c r="AM54" s="2354"/>
      <c r="AN54" s="2354"/>
      <c r="AO54" s="2355"/>
      <c r="AP54" s="2336" t="s">
        <v>292</v>
      </c>
      <c r="AQ54" s="2348"/>
      <c r="AR54" s="2349"/>
      <c r="AS54" s="2349"/>
      <c r="AT54" s="2349"/>
      <c r="AU54" s="2349"/>
      <c r="AV54" s="2349"/>
      <c r="AW54" s="2349"/>
      <c r="AX54" s="2362"/>
      <c r="AZ54" s="2566"/>
      <c r="BA54" s="2419"/>
      <c r="BB54" s="2356" t="s">
        <v>500</v>
      </c>
      <c r="BC54" s="2357"/>
      <c r="BD54" s="2357"/>
      <c r="BE54" s="2357"/>
      <c r="BF54" s="2357"/>
      <c r="BG54" s="2357"/>
      <c r="BH54" s="2357"/>
      <c r="BI54" s="2358"/>
      <c r="BJ54" s="2354" t="s">
        <v>484</v>
      </c>
      <c r="BK54" s="2354"/>
      <c r="BL54" s="2354"/>
      <c r="BM54" s="2354"/>
      <c r="BN54" s="2354"/>
      <c r="BO54" s="2354"/>
      <c r="BP54" s="2355"/>
      <c r="BQ54" s="2336" t="s">
        <v>292</v>
      </c>
      <c r="BR54" s="2348"/>
      <c r="BS54" s="2349"/>
      <c r="BT54" s="2349"/>
      <c r="BU54" s="2349"/>
      <c r="BV54" s="2349"/>
      <c r="BW54" s="2349"/>
      <c r="BX54" s="2349"/>
      <c r="BY54" s="2350"/>
      <c r="BZ54" s="2356" t="s">
        <v>501</v>
      </c>
      <c r="CA54" s="2357"/>
      <c r="CB54" s="2357"/>
      <c r="CC54" s="2357"/>
      <c r="CD54" s="2357"/>
      <c r="CE54" s="2357"/>
      <c r="CF54" s="2357"/>
      <c r="CG54" s="2358"/>
      <c r="CH54" s="2354" t="s">
        <v>484</v>
      </c>
      <c r="CI54" s="2354"/>
      <c r="CJ54" s="2354"/>
      <c r="CK54" s="2354"/>
      <c r="CL54" s="2354"/>
      <c r="CM54" s="2354"/>
      <c r="CN54" s="2355"/>
      <c r="CO54" s="2336" t="s">
        <v>292</v>
      </c>
      <c r="CP54" s="2348"/>
      <c r="CQ54" s="2349"/>
      <c r="CR54" s="2349"/>
      <c r="CS54" s="2349"/>
      <c r="CT54" s="2349"/>
      <c r="CU54" s="2349"/>
      <c r="CV54" s="2349"/>
      <c r="CW54" s="2573"/>
    </row>
    <row r="55" spans="1:101" ht="14.25" customHeight="1">
      <c r="A55" s="2418"/>
      <c r="B55" s="2419"/>
      <c r="C55" s="2342"/>
      <c r="D55" s="2343"/>
      <c r="E55" s="2343"/>
      <c r="F55" s="2343"/>
      <c r="G55" s="2343"/>
      <c r="H55" s="2343"/>
      <c r="I55" s="2343"/>
      <c r="J55" s="2344"/>
      <c r="K55" s="2338"/>
      <c r="L55" s="2338"/>
      <c r="M55" s="2338"/>
      <c r="N55" s="2338"/>
      <c r="O55" s="2338"/>
      <c r="P55" s="2338"/>
      <c r="Q55" s="2333"/>
      <c r="R55" s="2334"/>
      <c r="S55" s="2348"/>
      <c r="T55" s="2349"/>
      <c r="U55" s="2349"/>
      <c r="V55" s="2349"/>
      <c r="W55" s="2349"/>
      <c r="X55" s="2349"/>
      <c r="Y55" s="2349"/>
      <c r="Z55" s="2350"/>
      <c r="AA55" s="2342"/>
      <c r="AB55" s="2343"/>
      <c r="AC55" s="2343"/>
      <c r="AD55" s="2343"/>
      <c r="AE55" s="2343"/>
      <c r="AF55" s="2343"/>
      <c r="AG55" s="2343"/>
      <c r="AH55" s="2344"/>
      <c r="AI55" s="2338"/>
      <c r="AJ55" s="2338"/>
      <c r="AK55" s="2338"/>
      <c r="AL55" s="2338"/>
      <c r="AM55" s="2338"/>
      <c r="AN55" s="2338"/>
      <c r="AO55" s="2333"/>
      <c r="AP55" s="2334"/>
      <c r="AQ55" s="2348"/>
      <c r="AR55" s="2349"/>
      <c r="AS55" s="2349"/>
      <c r="AT55" s="2349"/>
      <c r="AU55" s="2349"/>
      <c r="AV55" s="2349"/>
      <c r="AW55" s="2349"/>
      <c r="AX55" s="2362"/>
      <c r="AZ55" s="2566"/>
      <c r="BA55" s="2419"/>
      <c r="BB55" s="2342"/>
      <c r="BC55" s="2343"/>
      <c r="BD55" s="2343"/>
      <c r="BE55" s="2343"/>
      <c r="BF55" s="2343"/>
      <c r="BG55" s="2343"/>
      <c r="BH55" s="2343"/>
      <c r="BI55" s="2344"/>
      <c r="BJ55" s="2338"/>
      <c r="BK55" s="2338"/>
      <c r="BL55" s="2338"/>
      <c r="BM55" s="2338"/>
      <c r="BN55" s="2338"/>
      <c r="BO55" s="2338"/>
      <c r="BP55" s="2333"/>
      <c r="BQ55" s="2334"/>
      <c r="BR55" s="2348"/>
      <c r="BS55" s="2349"/>
      <c r="BT55" s="2349"/>
      <c r="BU55" s="2349"/>
      <c r="BV55" s="2349"/>
      <c r="BW55" s="2349"/>
      <c r="BX55" s="2349"/>
      <c r="BY55" s="2350"/>
      <c r="BZ55" s="2342"/>
      <c r="CA55" s="2343"/>
      <c r="CB55" s="2343"/>
      <c r="CC55" s="2343"/>
      <c r="CD55" s="2343"/>
      <c r="CE55" s="2343"/>
      <c r="CF55" s="2343"/>
      <c r="CG55" s="2344"/>
      <c r="CH55" s="2338"/>
      <c r="CI55" s="2338"/>
      <c r="CJ55" s="2338"/>
      <c r="CK55" s="2338"/>
      <c r="CL55" s="2338"/>
      <c r="CM55" s="2338"/>
      <c r="CN55" s="2333"/>
      <c r="CO55" s="2334"/>
      <c r="CP55" s="2348"/>
      <c r="CQ55" s="2349"/>
      <c r="CR55" s="2349"/>
      <c r="CS55" s="2349"/>
      <c r="CT55" s="2349"/>
      <c r="CU55" s="2349"/>
      <c r="CV55" s="2349"/>
      <c r="CW55" s="2573"/>
    </row>
    <row r="56" spans="1:101" ht="14.25" customHeight="1">
      <c r="A56" s="2418"/>
      <c r="B56" s="2419"/>
      <c r="C56" s="2356" t="s">
        <v>502</v>
      </c>
      <c r="D56" s="2357"/>
      <c r="E56" s="2357"/>
      <c r="F56" s="2357"/>
      <c r="G56" s="2357"/>
      <c r="H56" s="2357"/>
      <c r="I56" s="2357"/>
      <c r="J56" s="2358"/>
      <c r="K56" s="2354" t="s">
        <v>484</v>
      </c>
      <c r="L56" s="2354"/>
      <c r="M56" s="2354"/>
      <c r="N56" s="2354"/>
      <c r="O56" s="2354"/>
      <c r="P56" s="2354"/>
      <c r="Q56" s="2355"/>
      <c r="R56" s="2336" t="s">
        <v>292</v>
      </c>
      <c r="S56" s="2348"/>
      <c r="T56" s="2349"/>
      <c r="U56" s="2349"/>
      <c r="V56" s="2349"/>
      <c r="W56" s="2349"/>
      <c r="X56" s="2349"/>
      <c r="Y56" s="2349"/>
      <c r="Z56" s="2350"/>
      <c r="AA56" s="2356" t="s">
        <v>503</v>
      </c>
      <c r="AB56" s="2357"/>
      <c r="AC56" s="2357"/>
      <c r="AD56" s="2357"/>
      <c r="AE56" s="2357"/>
      <c r="AF56" s="2357"/>
      <c r="AG56" s="2357"/>
      <c r="AH56" s="2358"/>
      <c r="AI56" s="2354" t="s">
        <v>484</v>
      </c>
      <c r="AJ56" s="2354"/>
      <c r="AK56" s="2354"/>
      <c r="AL56" s="2354"/>
      <c r="AM56" s="2354"/>
      <c r="AN56" s="2354"/>
      <c r="AO56" s="2355"/>
      <c r="AP56" s="2336" t="s">
        <v>292</v>
      </c>
      <c r="AQ56" s="2348"/>
      <c r="AR56" s="2349"/>
      <c r="AS56" s="2349"/>
      <c r="AT56" s="2349"/>
      <c r="AU56" s="2349"/>
      <c r="AV56" s="2349"/>
      <c r="AW56" s="2349"/>
      <c r="AX56" s="2362"/>
      <c r="AZ56" s="2566"/>
      <c r="BA56" s="2419"/>
      <c r="BB56" s="2356" t="s">
        <v>502</v>
      </c>
      <c r="BC56" s="2357"/>
      <c r="BD56" s="2357"/>
      <c r="BE56" s="2357"/>
      <c r="BF56" s="2357"/>
      <c r="BG56" s="2357"/>
      <c r="BH56" s="2357"/>
      <c r="BI56" s="2358"/>
      <c r="BJ56" s="2354" t="s">
        <v>484</v>
      </c>
      <c r="BK56" s="2354"/>
      <c r="BL56" s="2354"/>
      <c r="BM56" s="2354"/>
      <c r="BN56" s="2354"/>
      <c r="BO56" s="2354"/>
      <c r="BP56" s="2355"/>
      <c r="BQ56" s="2336" t="s">
        <v>292</v>
      </c>
      <c r="BR56" s="2348"/>
      <c r="BS56" s="2349"/>
      <c r="BT56" s="2349"/>
      <c r="BU56" s="2349"/>
      <c r="BV56" s="2349"/>
      <c r="BW56" s="2349"/>
      <c r="BX56" s="2349"/>
      <c r="BY56" s="2350"/>
      <c r="BZ56" s="2356" t="s">
        <v>503</v>
      </c>
      <c r="CA56" s="2357"/>
      <c r="CB56" s="2357"/>
      <c r="CC56" s="2357"/>
      <c r="CD56" s="2357"/>
      <c r="CE56" s="2357"/>
      <c r="CF56" s="2357"/>
      <c r="CG56" s="2358"/>
      <c r="CH56" s="2354" t="s">
        <v>484</v>
      </c>
      <c r="CI56" s="2354"/>
      <c r="CJ56" s="2354"/>
      <c r="CK56" s="2354"/>
      <c r="CL56" s="2354"/>
      <c r="CM56" s="2354"/>
      <c r="CN56" s="2355"/>
      <c r="CO56" s="2336" t="s">
        <v>292</v>
      </c>
      <c r="CP56" s="2348"/>
      <c r="CQ56" s="2349"/>
      <c r="CR56" s="2349"/>
      <c r="CS56" s="2349"/>
      <c r="CT56" s="2349"/>
      <c r="CU56" s="2349"/>
      <c r="CV56" s="2349"/>
      <c r="CW56" s="2573"/>
    </row>
    <row r="57" spans="1:101" ht="14.25" customHeight="1">
      <c r="A57" s="2418"/>
      <c r="B57" s="2419"/>
      <c r="C57" s="2342"/>
      <c r="D57" s="2343"/>
      <c r="E57" s="2343"/>
      <c r="F57" s="2343"/>
      <c r="G57" s="2343"/>
      <c r="H57" s="2343"/>
      <c r="I57" s="2343"/>
      <c r="J57" s="2344"/>
      <c r="K57" s="2338"/>
      <c r="L57" s="2338"/>
      <c r="M57" s="2338"/>
      <c r="N57" s="2338"/>
      <c r="O57" s="2338"/>
      <c r="P57" s="2338"/>
      <c r="Q57" s="2333"/>
      <c r="R57" s="2334"/>
      <c r="S57" s="2348"/>
      <c r="T57" s="2349"/>
      <c r="U57" s="2349"/>
      <c r="V57" s="2349"/>
      <c r="W57" s="2349"/>
      <c r="X57" s="2349"/>
      <c r="Y57" s="2349"/>
      <c r="Z57" s="2350"/>
      <c r="AA57" s="2342"/>
      <c r="AB57" s="2343"/>
      <c r="AC57" s="2343"/>
      <c r="AD57" s="2343"/>
      <c r="AE57" s="2343"/>
      <c r="AF57" s="2343"/>
      <c r="AG57" s="2343"/>
      <c r="AH57" s="2344"/>
      <c r="AI57" s="2338"/>
      <c r="AJ57" s="2338"/>
      <c r="AK57" s="2338"/>
      <c r="AL57" s="2338"/>
      <c r="AM57" s="2338"/>
      <c r="AN57" s="2338"/>
      <c r="AO57" s="2333"/>
      <c r="AP57" s="2334"/>
      <c r="AQ57" s="2348"/>
      <c r="AR57" s="2349"/>
      <c r="AS57" s="2349"/>
      <c r="AT57" s="2349"/>
      <c r="AU57" s="2349"/>
      <c r="AV57" s="2349"/>
      <c r="AW57" s="2349"/>
      <c r="AX57" s="2362"/>
      <c r="AZ57" s="2566"/>
      <c r="BA57" s="2419"/>
      <c r="BB57" s="2342"/>
      <c r="BC57" s="2343"/>
      <c r="BD57" s="2343"/>
      <c r="BE57" s="2343"/>
      <c r="BF57" s="2343"/>
      <c r="BG57" s="2343"/>
      <c r="BH57" s="2343"/>
      <c r="BI57" s="2344"/>
      <c r="BJ57" s="2338"/>
      <c r="BK57" s="2338"/>
      <c r="BL57" s="2338"/>
      <c r="BM57" s="2338"/>
      <c r="BN57" s="2338"/>
      <c r="BO57" s="2338"/>
      <c r="BP57" s="2333"/>
      <c r="BQ57" s="2334"/>
      <c r="BR57" s="2348"/>
      <c r="BS57" s="2349"/>
      <c r="BT57" s="2349"/>
      <c r="BU57" s="2349"/>
      <c r="BV57" s="2349"/>
      <c r="BW57" s="2349"/>
      <c r="BX57" s="2349"/>
      <c r="BY57" s="2350"/>
      <c r="BZ57" s="2342"/>
      <c r="CA57" s="2343"/>
      <c r="CB57" s="2343"/>
      <c r="CC57" s="2343"/>
      <c r="CD57" s="2343"/>
      <c r="CE57" s="2343"/>
      <c r="CF57" s="2343"/>
      <c r="CG57" s="2344"/>
      <c r="CH57" s="2338"/>
      <c r="CI57" s="2338"/>
      <c r="CJ57" s="2338"/>
      <c r="CK57" s="2338"/>
      <c r="CL57" s="2338"/>
      <c r="CM57" s="2338"/>
      <c r="CN57" s="2333"/>
      <c r="CO57" s="2334"/>
      <c r="CP57" s="2348"/>
      <c r="CQ57" s="2349"/>
      <c r="CR57" s="2349"/>
      <c r="CS57" s="2349"/>
      <c r="CT57" s="2349"/>
      <c r="CU57" s="2349"/>
      <c r="CV57" s="2349"/>
      <c r="CW57" s="2573"/>
    </row>
    <row r="58" spans="1:101" ht="14.25" customHeight="1">
      <c r="A58" s="2418"/>
      <c r="B58" s="2419"/>
      <c r="C58" s="2356" t="s">
        <v>504</v>
      </c>
      <c r="D58" s="2357"/>
      <c r="E58" s="2357"/>
      <c r="F58" s="2357"/>
      <c r="G58" s="2357"/>
      <c r="H58" s="2357"/>
      <c r="I58" s="2357"/>
      <c r="J58" s="2358"/>
      <c r="K58" s="2354" t="s">
        <v>484</v>
      </c>
      <c r="L58" s="2354"/>
      <c r="M58" s="2354"/>
      <c r="N58" s="2354"/>
      <c r="O58" s="2354"/>
      <c r="P58" s="2354"/>
      <c r="Q58" s="2355"/>
      <c r="R58" s="2336" t="s">
        <v>292</v>
      </c>
      <c r="S58" s="2348"/>
      <c r="T58" s="2349"/>
      <c r="U58" s="2349"/>
      <c r="V58" s="2349"/>
      <c r="W58" s="2349"/>
      <c r="X58" s="2349"/>
      <c r="Y58" s="2349"/>
      <c r="Z58" s="2350"/>
      <c r="AA58" s="2356" t="s">
        <v>505</v>
      </c>
      <c r="AB58" s="2357"/>
      <c r="AC58" s="2357"/>
      <c r="AD58" s="2357"/>
      <c r="AE58" s="2357"/>
      <c r="AF58" s="2357"/>
      <c r="AG58" s="2357"/>
      <c r="AH58" s="2358"/>
      <c r="AI58" s="2354" t="s">
        <v>484</v>
      </c>
      <c r="AJ58" s="2354"/>
      <c r="AK58" s="2354"/>
      <c r="AL58" s="2354"/>
      <c r="AM58" s="2354"/>
      <c r="AN58" s="2354"/>
      <c r="AO58" s="2355"/>
      <c r="AP58" s="2336" t="s">
        <v>292</v>
      </c>
      <c r="AQ58" s="2348"/>
      <c r="AR58" s="2349"/>
      <c r="AS58" s="2349"/>
      <c r="AT58" s="2349"/>
      <c r="AU58" s="2349"/>
      <c r="AV58" s="2349"/>
      <c r="AW58" s="2349"/>
      <c r="AX58" s="2362"/>
      <c r="AZ58" s="2566"/>
      <c r="BA58" s="2419"/>
      <c r="BB58" s="2356" t="s">
        <v>504</v>
      </c>
      <c r="BC58" s="2357"/>
      <c r="BD58" s="2357"/>
      <c r="BE58" s="2357"/>
      <c r="BF58" s="2357"/>
      <c r="BG58" s="2357"/>
      <c r="BH58" s="2357"/>
      <c r="BI58" s="2358"/>
      <c r="BJ58" s="2354" t="s">
        <v>484</v>
      </c>
      <c r="BK58" s="2354"/>
      <c r="BL58" s="2354"/>
      <c r="BM58" s="2354"/>
      <c r="BN58" s="2354"/>
      <c r="BO58" s="2354"/>
      <c r="BP58" s="2355"/>
      <c r="BQ58" s="2336" t="s">
        <v>292</v>
      </c>
      <c r="BR58" s="2348"/>
      <c r="BS58" s="2349"/>
      <c r="BT58" s="2349"/>
      <c r="BU58" s="2349"/>
      <c r="BV58" s="2349"/>
      <c r="BW58" s="2349"/>
      <c r="BX58" s="2349"/>
      <c r="BY58" s="2350"/>
      <c r="BZ58" s="2356" t="s">
        <v>505</v>
      </c>
      <c r="CA58" s="2357"/>
      <c r="CB58" s="2357"/>
      <c r="CC58" s="2357"/>
      <c r="CD58" s="2357"/>
      <c r="CE58" s="2357"/>
      <c r="CF58" s="2357"/>
      <c r="CG58" s="2358"/>
      <c r="CH58" s="2354" t="s">
        <v>484</v>
      </c>
      <c r="CI58" s="2354"/>
      <c r="CJ58" s="2354"/>
      <c r="CK58" s="2354"/>
      <c r="CL58" s="2354"/>
      <c r="CM58" s="2354"/>
      <c r="CN58" s="2355"/>
      <c r="CO58" s="2336" t="s">
        <v>292</v>
      </c>
      <c r="CP58" s="2348"/>
      <c r="CQ58" s="2349"/>
      <c r="CR58" s="2349"/>
      <c r="CS58" s="2349"/>
      <c r="CT58" s="2349"/>
      <c r="CU58" s="2349"/>
      <c r="CV58" s="2349"/>
      <c r="CW58" s="2573"/>
    </row>
    <row r="59" spans="1:101" ht="14.25" customHeight="1">
      <c r="A59" s="2418"/>
      <c r="B59" s="2419"/>
      <c r="C59" s="2342"/>
      <c r="D59" s="2343"/>
      <c r="E59" s="2343"/>
      <c r="F59" s="2343"/>
      <c r="G59" s="2343"/>
      <c r="H59" s="2343"/>
      <c r="I59" s="2343"/>
      <c r="J59" s="2344"/>
      <c r="K59" s="2338"/>
      <c r="L59" s="2338"/>
      <c r="M59" s="2338"/>
      <c r="N59" s="2338"/>
      <c r="O59" s="2338"/>
      <c r="P59" s="2338"/>
      <c r="Q59" s="2333"/>
      <c r="R59" s="2334"/>
      <c r="S59" s="2348"/>
      <c r="T59" s="2349"/>
      <c r="U59" s="2349"/>
      <c r="V59" s="2349"/>
      <c r="W59" s="2349"/>
      <c r="X59" s="2349"/>
      <c r="Y59" s="2349"/>
      <c r="Z59" s="2350"/>
      <c r="AA59" s="2342"/>
      <c r="AB59" s="2343"/>
      <c r="AC59" s="2343"/>
      <c r="AD59" s="2343"/>
      <c r="AE59" s="2343"/>
      <c r="AF59" s="2343"/>
      <c r="AG59" s="2343"/>
      <c r="AH59" s="2344"/>
      <c r="AI59" s="2338"/>
      <c r="AJ59" s="2338"/>
      <c r="AK59" s="2338"/>
      <c r="AL59" s="2338"/>
      <c r="AM59" s="2338"/>
      <c r="AN59" s="2338"/>
      <c r="AO59" s="2333"/>
      <c r="AP59" s="2334"/>
      <c r="AQ59" s="2348"/>
      <c r="AR59" s="2349"/>
      <c r="AS59" s="2349"/>
      <c r="AT59" s="2349"/>
      <c r="AU59" s="2349"/>
      <c r="AV59" s="2349"/>
      <c r="AW59" s="2349"/>
      <c r="AX59" s="2362"/>
      <c r="AZ59" s="2566"/>
      <c r="BA59" s="2419"/>
      <c r="BB59" s="2342"/>
      <c r="BC59" s="2343"/>
      <c r="BD59" s="2343"/>
      <c r="BE59" s="2343"/>
      <c r="BF59" s="2343"/>
      <c r="BG59" s="2343"/>
      <c r="BH59" s="2343"/>
      <c r="BI59" s="2344"/>
      <c r="BJ59" s="2338"/>
      <c r="BK59" s="2338"/>
      <c r="BL59" s="2338"/>
      <c r="BM59" s="2338"/>
      <c r="BN59" s="2338"/>
      <c r="BO59" s="2338"/>
      <c r="BP59" s="2333"/>
      <c r="BQ59" s="2334"/>
      <c r="BR59" s="2348"/>
      <c r="BS59" s="2349"/>
      <c r="BT59" s="2349"/>
      <c r="BU59" s="2349"/>
      <c r="BV59" s="2349"/>
      <c r="BW59" s="2349"/>
      <c r="BX59" s="2349"/>
      <c r="BY59" s="2350"/>
      <c r="BZ59" s="2342"/>
      <c r="CA59" s="2343"/>
      <c r="CB59" s="2343"/>
      <c r="CC59" s="2343"/>
      <c r="CD59" s="2343"/>
      <c r="CE59" s="2343"/>
      <c r="CF59" s="2343"/>
      <c r="CG59" s="2344"/>
      <c r="CH59" s="2338"/>
      <c r="CI59" s="2338"/>
      <c r="CJ59" s="2338"/>
      <c r="CK59" s="2338"/>
      <c r="CL59" s="2338"/>
      <c r="CM59" s="2338"/>
      <c r="CN59" s="2333"/>
      <c r="CO59" s="2334"/>
      <c r="CP59" s="2348"/>
      <c r="CQ59" s="2349"/>
      <c r="CR59" s="2349"/>
      <c r="CS59" s="2349"/>
      <c r="CT59" s="2349"/>
      <c r="CU59" s="2349"/>
      <c r="CV59" s="2349"/>
      <c r="CW59" s="2573"/>
    </row>
    <row r="60" spans="1:101" ht="14.25" customHeight="1">
      <c r="A60" s="2418"/>
      <c r="B60" s="2419"/>
      <c r="C60" s="2356" t="s">
        <v>506</v>
      </c>
      <c r="D60" s="2357"/>
      <c r="E60" s="2357"/>
      <c r="F60" s="2357"/>
      <c r="G60" s="2357"/>
      <c r="H60" s="2357"/>
      <c r="I60" s="2357"/>
      <c r="J60" s="2358"/>
      <c r="K60" s="2354" t="s">
        <v>484</v>
      </c>
      <c r="L60" s="2354"/>
      <c r="M60" s="2354"/>
      <c r="N60" s="2354"/>
      <c r="O60" s="2354"/>
      <c r="P60" s="2354"/>
      <c r="Q60" s="2355"/>
      <c r="R60" s="2336" t="s">
        <v>292</v>
      </c>
      <c r="S60" s="2348"/>
      <c r="T60" s="2349"/>
      <c r="U60" s="2349"/>
      <c r="V60" s="2349"/>
      <c r="W60" s="2349"/>
      <c r="X60" s="2349"/>
      <c r="Y60" s="2349"/>
      <c r="Z60" s="2350"/>
      <c r="AA60" s="2356" t="s">
        <v>498</v>
      </c>
      <c r="AB60" s="2357"/>
      <c r="AC60" s="2357"/>
      <c r="AD60" s="2357"/>
      <c r="AE60" s="2357"/>
      <c r="AF60" s="2357"/>
      <c r="AG60" s="2357"/>
      <c r="AH60" s="2358"/>
      <c r="AI60" s="2354" t="s">
        <v>484</v>
      </c>
      <c r="AJ60" s="2354"/>
      <c r="AK60" s="2354"/>
      <c r="AL60" s="2354"/>
      <c r="AM60" s="2354"/>
      <c r="AN60" s="2354"/>
      <c r="AO60" s="2355"/>
      <c r="AP60" s="2336" t="s">
        <v>292</v>
      </c>
      <c r="AQ60" s="2348"/>
      <c r="AR60" s="2349"/>
      <c r="AS60" s="2349"/>
      <c r="AT60" s="2349"/>
      <c r="AU60" s="2349"/>
      <c r="AV60" s="2349"/>
      <c r="AW60" s="2349"/>
      <c r="AX60" s="2362"/>
      <c r="AZ60" s="2566"/>
      <c r="BA60" s="2419"/>
      <c r="BB60" s="2356" t="s">
        <v>506</v>
      </c>
      <c r="BC60" s="2357"/>
      <c r="BD60" s="2357"/>
      <c r="BE60" s="2357"/>
      <c r="BF60" s="2357"/>
      <c r="BG60" s="2357"/>
      <c r="BH60" s="2357"/>
      <c r="BI60" s="2358"/>
      <c r="BJ60" s="2354" t="s">
        <v>484</v>
      </c>
      <c r="BK60" s="2354"/>
      <c r="BL60" s="2354"/>
      <c r="BM60" s="2354"/>
      <c r="BN60" s="2354"/>
      <c r="BO60" s="2354"/>
      <c r="BP60" s="2355"/>
      <c r="BQ60" s="2336" t="s">
        <v>292</v>
      </c>
      <c r="BR60" s="2348"/>
      <c r="BS60" s="2349"/>
      <c r="BT60" s="2349"/>
      <c r="BU60" s="2349"/>
      <c r="BV60" s="2349"/>
      <c r="BW60" s="2349"/>
      <c r="BX60" s="2349"/>
      <c r="BY60" s="2350"/>
      <c r="BZ60" s="2356" t="s">
        <v>498</v>
      </c>
      <c r="CA60" s="2357"/>
      <c r="CB60" s="2357"/>
      <c r="CC60" s="2357"/>
      <c r="CD60" s="2357"/>
      <c r="CE60" s="2357"/>
      <c r="CF60" s="2357"/>
      <c r="CG60" s="2358"/>
      <c r="CH60" s="2354" t="s">
        <v>484</v>
      </c>
      <c r="CI60" s="2354"/>
      <c r="CJ60" s="2354"/>
      <c r="CK60" s="2354"/>
      <c r="CL60" s="2575">
        <v>58</v>
      </c>
      <c r="CM60" s="2575"/>
      <c r="CN60" s="2576"/>
      <c r="CO60" s="2336" t="s">
        <v>292</v>
      </c>
      <c r="CP60" s="2348"/>
      <c r="CQ60" s="2349"/>
      <c r="CR60" s="2349"/>
      <c r="CS60" s="2349"/>
      <c r="CT60" s="2349"/>
      <c r="CU60" s="2349"/>
      <c r="CV60" s="2349"/>
      <c r="CW60" s="2573"/>
    </row>
    <row r="61" spans="1:101" ht="14.25" customHeight="1">
      <c r="A61" s="2418"/>
      <c r="B61" s="2419"/>
      <c r="C61" s="2342"/>
      <c r="D61" s="2343"/>
      <c r="E61" s="2343"/>
      <c r="F61" s="2343"/>
      <c r="G61" s="2343"/>
      <c r="H61" s="2343"/>
      <c r="I61" s="2343"/>
      <c r="J61" s="2344"/>
      <c r="K61" s="2338"/>
      <c r="L61" s="2338"/>
      <c r="M61" s="2338"/>
      <c r="N61" s="2338"/>
      <c r="O61" s="2338"/>
      <c r="P61" s="2338"/>
      <c r="Q61" s="2333"/>
      <c r="R61" s="2334"/>
      <c r="S61" s="2351"/>
      <c r="T61" s="2352"/>
      <c r="U61" s="2352"/>
      <c r="V61" s="2352"/>
      <c r="W61" s="2352"/>
      <c r="X61" s="2352"/>
      <c r="Y61" s="2352"/>
      <c r="Z61" s="2353"/>
      <c r="AA61" s="2342"/>
      <c r="AB61" s="2343"/>
      <c r="AC61" s="2343"/>
      <c r="AD61" s="2343"/>
      <c r="AE61" s="2343"/>
      <c r="AF61" s="2343"/>
      <c r="AG61" s="2343"/>
      <c r="AH61" s="2344"/>
      <c r="AI61" s="2338"/>
      <c r="AJ61" s="2338"/>
      <c r="AK61" s="2338"/>
      <c r="AL61" s="2338"/>
      <c r="AM61" s="2338"/>
      <c r="AN61" s="2338"/>
      <c r="AO61" s="2333"/>
      <c r="AP61" s="2334"/>
      <c r="AQ61" s="2351"/>
      <c r="AR61" s="2352"/>
      <c r="AS61" s="2352"/>
      <c r="AT61" s="2352"/>
      <c r="AU61" s="2352"/>
      <c r="AV61" s="2352"/>
      <c r="AW61" s="2352"/>
      <c r="AX61" s="2363"/>
      <c r="AZ61" s="2566"/>
      <c r="BA61" s="2419"/>
      <c r="BB61" s="2342"/>
      <c r="BC61" s="2343"/>
      <c r="BD61" s="2343"/>
      <c r="BE61" s="2343"/>
      <c r="BF61" s="2343"/>
      <c r="BG61" s="2343"/>
      <c r="BH61" s="2343"/>
      <c r="BI61" s="2344"/>
      <c r="BJ61" s="2338"/>
      <c r="BK61" s="2338"/>
      <c r="BL61" s="2338"/>
      <c r="BM61" s="2338"/>
      <c r="BN61" s="2338"/>
      <c r="BO61" s="2338"/>
      <c r="BP61" s="2333"/>
      <c r="BQ61" s="2334"/>
      <c r="BR61" s="2351"/>
      <c r="BS61" s="2352"/>
      <c r="BT61" s="2352"/>
      <c r="BU61" s="2352"/>
      <c r="BV61" s="2352"/>
      <c r="BW61" s="2352"/>
      <c r="BX61" s="2352"/>
      <c r="BY61" s="2353"/>
      <c r="BZ61" s="2342"/>
      <c r="CA61" s="2343"/>
      <c r="CB61" s="2343"/>
      <c r="CC61" s="2343"/>
      <c r="CD61" s="2343"/>
      <c r="CE61" s="2343"/>
      <c r="CF61" s="2343"/>
      <c r="CG61" s="2344"/>
      <c r="CH61" s="2338"/>
      <c r="CI61" s="2338"/>
      <c r="CJ61" s="2338"/>
      <c r="CK61" s="2338"/>
      <c r="CL61" s="2570"/>
      <c r="CM61" s="2570"/>
      <c r="CN61" s="2571"/>
      <c r="CO61" s="2334"/>
      <c r="CP61" s="2351"/>
      <c r="CQ61" s="2352"/>
      <c r="CR61" s="2352"/>
      <c r="CS61" s="2352"/>
      <c r="CT61" s="2352"/>
      <c r="CU61" s="2352"/>
      <c r="CV61" s="2352"/>
      <c r="CW61" s="2574"/>
    </row>
    <row r="62" spans="1:101" ht="14.25" customHeight="1">
      <c r="A62" s="2418"/>
      <c r="B62" s="2419"/>
      <c r="C62" s="2356" t="s">
        <v>494</v>
      </c>
      <c r="D62" s="2357"/>
      <c r="E62" s="2357"/>
      <c r="F62" s="2357"/>
      <c r="G62" s="2357"/>
      <c r="H62" s="2357"/>
      <c r="I62" s="2357"/>
      <c r="J62" s="2358"/>
      <c r="K62" s="2354" t="s">
        <v>682</v>
      </c>
      <c r="L62" s="2354"/>
      <c r="M62" s="2354"/>
      <c r="N62" s="2354"/>
      <c r="O62" s="2354"/>
      <c r="P62" s="2354"/>
      <c r="Q62" s="2355"/>
      <c r="R62" s="2336" t="s">
        <v>292</v>
      </c>
      <c r="S62" s="2413" t="s">
        <v>491</v>
      </c>
      <c r="T62" s="2413"/>
      <c r="U62" s="2413"/>
      <c r="V62" s="2413"/>
      <c r="W62" s="2413"/>
      <c r="X62" s="2413"/>
      <c r="Y62" s="2414"/>
      <c r="Z62" s="2336" t="s">
        <v>486</v>
      </c>
      <c r="AA62" s="2356" t="s">
        <v>495</v>
      </c>
      <c r="AB62" s="2357"/>
      <c r="AC62" s="2357"/>
      <c r="AD62" s="2357"/>
      <c r="AE62" s="2357"/>
      <c r="AF62" s="2357"/>
      <c r="AG62" s="2357"/>
      <c r="AH62" s="2358"/>
      <c r="AI62" s="2354" t="s">
        <v>682</v>
      </c>
      <c r="AJ62" s="2354"/>
      <c r="AK62" s="2354"/>
      <c r="AL62" s="2354"/>
      <c r="AM62" s="2354"/>
      <c r="AN62" s="2354"/>
      <c r="AO62" s="2355"/>
      <c r="AP62" s="2336" t="s">
        <v>292</v>
      </c>
      <c r="AQ62" s="2354" t="s">
        <v>491</v>
      </c>
      <c r="AR62" s="2354"/>
      <c r="AS62" s="2354"/>
      <c r="AT62" s="2354"/>
      <c r="AU62" s="2355"/>
      <c r="AV62" s="2441"/>
      <c r="AW62" s="2441"/>
      <c r="AX62" s="2442" t="s">
        <v>486</v>
      </c>
      <c r="AZ62" s="2566"/>
      <c r="BA62" s="2419"/>
      <c r="BB62" s="2356" t="s">
        <v>494</v>
      </c>
      <c r="BC62" s="2357"/>
      <c r="BD62" s="2357"/>
      <c r="BE62" s="2357"/>
      <c r="BF62" s="2357"/>
      <c r="BG62" s="2357"/>
      <c r="BH62" s="2357"/>
      <c r="BI62" s="2358"/>
      <c r="BJ62" s="2354" t="s">
        <v>682</v>
      </c>
      <c r="BK62" s="2354"/>
      <c r="BL62" s="2354"/>
      <c r="BM62" s="2354"/>
      <c r="BN62" s="2575"/>
      <c r="BO62" s="2575"/>
      <c r="BP62" s="2576"/>
      <c r="BQ62" s="2336" t="s">
        <v>292</v>
      </c>
      <c r="BR62" s="2413" t="s">
        <v>491</v>
      </c>
      <c r="BS62" s="2413"/>
      <c r="BT62" s="2413"/>
      <c r="BU62" s="2413"/>
      <c r="BV62" s="2413"/>
      <c r="BW62" s="2413"/>
      <c r="BX62" s="2414"/>
      <c r="BY62" s="2336" t="s">
        <v>486</v>
      </c>
      <c r="BZ62" s="2356" t="s">
        <v>495</v>
      </c>
      <c r="CA62" s="2357"/>
      <c r="CB62" s="2357"/>
      <c r="CC62" s="2357"/>
      <c r="CD62" s="2357"/>
      <c r="CE62" s="2357"/>
      <c r="CF62" s="2357"/>
      <c r="CG62" s="2358"/>
      <c r="CH62" s="2354" t="s">
        <v>682</v>
      </c>
      <c r="CI62" s="2354"/>
      <c r="CJ62" s="2354"/>
      <c r="CK62" s="2354"/>
      <c r="CL62" s="2575">
        <v>58</v>
      </c>
      <c r="CM62" s="2575"/>
      <c r="CN62" s="2576"/>
      <c r="CO62" s="2336" t="s">
        <v>292</v>
      </c>
      <c r="CP62" s="2354" t="s">
        <v>491</v>
      </c>
      <c r="CQ62" s="2354"/>
      <c r="CR62" s="2354"/>
      <c r="CS62" s="2354"/>
      <c r="CT62" s="2355"/>
      <c r="CU62" s="2441"/>
      <c r="CV62" s="2441"/>
      <c r="CW62" s="2577" t="s">
        <v>486</v>
      </c>
    </row>
    <row r="63" spans="1:101" ht="14.25" customHeight="1">
      <c r="A63" s="2418"/>
      <c r="B63" s="2419"/>
      <c r="C63" s="2342"/>
      <c r="D63" s="2343"/>
      <c r="E63" s="2343"/>
      <c r="F63" s="2343"/>
      <c r="G63" s="2343"/>
      <c r="H63" s="2343"/>
      <c r="I63" s="2343"/>
      <c r="J63" s="2344"/>
      <c r="K63" s="2338"/>
      <c r="L63" s="2338"/>
      <c r="M63" s="2338"/>
      <c r="N63" s="2338"/>
      <c r="O63" s="2338"/>
      <c r="P63" s="2338"/>
      <c r="Q63" s="2333"/>
      <c r="R63" s="2334"/>
      <c r="S63" s="2338"/>
      <c r="T63" s="2338"/>
      <c r="U63" s="2338"/>
      <c r="V63" s="2338"/>
      <c r="W63" s="2338"/>
      <c r="X63" s="2338"/>
      <c r="Y63" s="2333"/>
      <c r="Z63" s="2336"/>
      <c r="AA63" s="2342"/>
      <c r="AB63" s="2343"/>
      <c r="AC63" s="2343"/>
      <c r="AD63" s="2343"/>
      <c r="AE63" s="2343"/>
      <c r="AF63" s="2343"/>
      <c r="AG63" s="2343"/>
      <c r="AH63" s="2344"/>
      <c r="AI63" s="2338"/>
      <c r="AJ63" s="2338"/>
      <c r="AK63" s="2338"/>
      <c r="AL63" s="2338"/>
      <c r="AM63" s="2338"/>
      <c r="AN63" s="2338"/>
      <c r="AO63" s="2333"/>
      <c r="AP63" s="2334"/>
      <c r="AQ63" s="2338"/>
      <c r="AR63" s="2338"/>
      <c r="AS63" s="2338"/>
      <c r="AT63" s="2338"/>
      <c r="AU63" s="2355"/>
      <c r="AV63" s="2441"/>
      <c r="AW63" s="2441"/>
      <c r="AX63" s="2442"/>
      <c r="AZ63" s="2566"/>
      <c r="BA63" s="2419"/>
      <c r="BB63" s="2342"/>
      <c r="BC63" s="2343"/>
      <c r="BD63" s="2343"/>
      <c r="BE63" s="2343"/>
      <c r="BF63" s="2343"/>
      <c r="BG63" s="2343"/>
      <c r="BH63" s="2343"/>
      <c r="BI63" s="2344"/>
      <c r="BJ63" s="2338"/>
      <c r="BK63" s="2338"/>
      <c r="BL63" s="2338"/>
      <c r="BM63" s="2338"/>
      <c r="BN63" s="2570"/>
      <c r="BO63" s="2570"/>
      <c r="BP63" s="2571"/>
      <c r="BQ63" s="2334"/>
      <c r="BR63" s="2338"/>
      <c r="BS63" s="2338"/>
      <c r="BT63" s="2338"/>
      <c r="BU63" s="2338"/>
      <c r="BV63" s="2338"/>
      <c r="BW63" s="2338"/>
      <c r="BX63" s="2333"/>
      <c r="BY63" s="2336"/>
      <c r="BZ63" s="2342"/>
      <c r="CA63" s="2343"/>
      <c r="CB63" s="2343"/>
      <c r="CC63" s="2343"/>
      <c r="CD63" s="2343"/>
      <c r="CE63" s="2343"/>
      <c r="CF63" s="2343"/>
      <c r="CG63" s="2344"/>
      <c r="CH63" s="2338"/>
      <c r="CI63" s="2338"/>
      <c r="CJ63" s="2338"/>
      <c r="CK63" s="2338"/>
      <c r="CL63" s="2570"/>
      <c r="CM63" s="2570"/>
      <c r="CN63" s="2571"/>
      <c r="CO63" s="2334"/>
      <c r="CP63" s="2338"/>
      <c r="CQ63" s="2338"/>
      <c r="CR63" s="2338"/>
      <c r="CS63" s="2338"/>
      <c r="CT63" s="2355"/>
      <c r="CU63" s="2441"/>
      <c r="CV63" s="2441"/>
      <c r="CW63" s="2577"/>
    </row>
    <row r="64" spans="1:101" ht="14.25" customHeight="1">
      <c r="A64" s="2418"/>
      <c r="B64" s="2419"/>
      <c r="C64" s="2356" t="s">
        <v>492</v>
      </c>
      <c r="D64" s="2357"/>
      <c r="E64" s="2357"/>
      <c r="F64" s="2357"/>
      <c r="G64" s="2357"/>
      <c r="H64" s="2357"/>
      <c r="I64" s="2357"/>
      <c r="J64" s="2358"/>
      <c r="K64" s="2354" t="s">
        <v>682</v>
      </c>
      <c r="L64" s="2354"/>
      <c r="M64" s="2354"/>
      <c r="N64" s="2354"/>
      <c r="O64" s="2354"/>
      <c r="P64" s="2354"/>
      <c r="Q64" s="2355"/>
      <c r="R64" s="2336" t="s">
        <v>292</v>
      </c>
      <c r="S64" s="2354" t="s">
        <v>491</v>
      </c>
      <c r="T64" s="2354"/>
      <c r="U64" s="2354"/>
      <c r="V64" s="2354"/>
      <c r="W64" s="2354"/>
      <c r="X64" s="2354"/>
      <c r="Y64" s="2355"/>
      <c r="Z64" s="2336" t="s">
        <v>486</v>
      </c>
      <c r="AA64" s="2432" t="s">
        <v>493</v>
      </c>
      <c r="AB64" s="2433"/>
      <c r="AC64" s="2433"/>
      <c r="AD64" s="2433"/>
      <c r="AE64" s="2433"/>
      <c r="AF64" s="2433"/>
      <c r="AG64" s="2433"/>
      <c r="AH64" s="2434"/>
      <c r="AI64" s="2354" t="s">
        <v>682</v>
      </c>
      <c r="AJ64" s="2354"/>
      <c r="AK64" s="2354"/>
      <c r="AL64" s="2354"/>
      <c r="AM64" s="2354"/>
      <c r="AN64" s="2354"/>
      <c r="AO64" s="2355"/>
      <c r="AP64" s="2336" t="s">
        <v>292</v>
      </c>
      <c r="AQ64" s="2354" t="s">
        <v>491</v>
      </c>
      <c r="AR64" s="2354"/>
      <c r="AS64" s="2354"/>
      <c r="AT64" s="2354"/>
      <c r="AU64" s="2355"/>
      <c r="AV64" s="2441"/>
      <c r="AW64" s="2441"/>
      <c r="AX64" s="2442" t="s">
        <v>486</v>
      </c>
      <c r="AZ64" s="2566"/>
      <c r="BA64" s="2419"/>
      <c r="BB64" s="2356" t="s">
        <v>492</v>
      </c>
      <c r="BC64" s="2357"/>
      <c r="BD64" s="2357"/>
      <c r="BE64" s="2357"/>
      <c r="BF64" s="2357"/>
      <c r="BG64" s="2357"/>
      <c r="BH64" s="2357"/>
      <c r="BI64" s="2358"/>
      <c r="BJ64" s="2354" t="s">
        <v>682</v>
      </c>
      <c r="BK64" s="2354"/>
      <c r="BL64" s="2354"/>
      <c r="BM64" s="2354"/>
      <c r="BN64" s="2354"/>
      <c r="BO64" s="2354"/>
      <c r="BP64" s="2355"/>
      <c r="BQ64" s="2336" t="s">
        <v>292</v>
      </c>
      <c r="BR64" s="2354" t="s">
        <v>491</v>
      </c>
      <c r="BS64" s="2354"/>
      <c r="BT64" s="2354"/>
      <c r="BU64" s="2354"/>
      <c r="BV64" s="2354"/>
      <c r="BW64" s="2354"/>
      <c r="BX64" s="2355"/>
      <c r="BY64" s="2336" t="s">
        <v>486</v>
      </c>
      <c r="BZ64" s="2432" t="s">
        <v>493</v>
      </c>
      <c r="CA64" s="2433"/>
      <c r="CB64" s="2433"/>
      <c r="CC64" s="2433"/>
      <c r="CD64" s="2433"/>
      <c r="CE64" s="2433"/>
      <c r="CF64" s="2433"/>
      <c r="CG64" s="2434"/>
      <c r="CH64" s="2354" t="s">
        <v>682</v>
      </c>
      <c r="CI64" s="2354"/>
      <c r="CJ64" s="2354"/>
      <c r="CK64" s="2354"/>
      <c r="CL64" s="2354"/>
      <c r="CM64" s="2354"/>
      <c r="CN64" s="2355"/>
      <c r="CO64" s="2336" t="s">
        <v>292</v>
      </c>
      <c r="CP64" s="2354" t="s">
        <v>491</v>
      </c>
      <c r="CQ64" s="2354"/>
      <c r="CR64" s="2354"/>
      <c r="CS64" s="2354"/>
      <c r="CT64" s="2355"/>
      <c r="CU64" s="2441"/>
      <c r="CV64" s="2441"/>
      <c r="CW64" s="2577" t="s">
        <v>486</v>
      </c>
    </row>
    <row r="65" spans="1:101" ht="14.25" customHeight="1">
      <c r="A65" s="2418"/>
      <c r="B65" s="2419"/>
      <c r="C65" s="2342"/>
      <c r="D65" s="2343"/>
      <c r="E65" s="2343"/>
      <c r="F65" s="2343"/>
      <c r="G65" s="2343"/>
      <c r="H65" s="2343"/>
      <c r="I65" s="2343"/>
      <c r="J65" s="2344"/>
      <c r="K65" s="2338"/>
      <c r="L65" s="2338"/>
      <c r="M65" s="2338"/>
      <c r="N65" s="2338"/>
      <c r="O65" s="2338"/>
      <c r="P65" s="2338"/>
      <c r="Q65" s="2333"/>
      <c r="R65" s="2334"/>
      <c r="S65" s="2338"/>
      <c r="T65" s="2338"/>
      <c r="U65" s="2338"/>
      <c r="V65" s="2338"/>
      <c r="W65" s="2338"/>
      <c r="X65" s="2338"/>
      <c r="Y65" s="2333"/>
      <c r="Z65" s="2336"/>
      <c r="AA65" s="2435"/>
      <c r="AB65" s="2436"/>
      <c r="AC65" s="2436"/>
      <c r="AD65" s="2436"/>
      <c r="AE65" s="2436"/>
      <c r="AF65" s="2436"/>
      <c r="AG65" s="2436"/>
      <c r="AH65" s="2437"/>
      <c r="AI65" s="2338"/>
      <c r="AJ65" s="2338"/>
      <c r="AK65" s="2338"/>
      <c r="AL65" s="2338"/>
      <c r="AM65" s="2338"/>
      <c r="AN65" s="2338"/>
      <c r="AO65" s="2333"/>
      <c r="AP65" s="2336"/>
      <c r="AQ65" s="2338"/>
      <c r="AR65" s="2338"/>
      <c r="AS65" s="2338"/>
      <c r="AT65" s="2338"/>
      <c r="AU65" s="2355"/>
      <c r="AV65" s="2441"/>
      <c r="AW65" s="2441"/>
      <c r="AX65" s="2442"/>
      <c r="AZ65" s="2566"/>
      <c r="BA65" s="2419"/>
      <c r="BB65" s="2342"/>
      <c r="BC65" s="2343"/>
      <c r="BD65" s="2343"/>
      <c r="BE65" s="2343"/>
      <c r="BF65" s="2343"/>
      <c r="BG65" s="2343"/>
      <c r="BH65" s="2343"/>
      <c r="BI65" s="2344"/>
      <c r="BJ65" s="2338"/>
      <c r="BK65" s="2338"/>
      <c r="BL65" s="2338"/>
      <c r="BM65" s="2338"/>
      <c r="BN65" s="2338"/>
      <c r="BO65" s="2338"/>
      <c r="BP65" s="2333"/>
      <c r="BQ65" s="2334"/>
      <c r="BR65" s="2338"/>
      <c r="BS65" s="2338"/>
      <c r="BT65" s="2338"/>
      <c r="BU65" s="2338"/>
      <c r="BV65" s="2338"/>
      <c r="BW65" s="2338"/>
      <c r="BX65" s="2333"/>
      <c r="BY65" s="2336"/>
      <c r="BZ65" s="2435"/>
      <c r="CA65" s="2436"/>
      <c r="CB65" s="2436"/>
      <c r="CC65" s="2436"/>
      <c r="CD65" s="2436"/>
      <c r="CE65" s="2436"/>
      <c r="CF65" s="2436"/>
      <c r="CG65" s="2437"/>
      <c r="CH65" s="2338"/>
      <c r="CI65" s="2338"/>
      <c r="CJ65" s="2338"/>
      <c r="CK65" s="2338"/>
      <c r="CL65" s="2338"/>
      <c r="CM65" s="2338"/>
      <c r="CN65" s="2333"/>
      <c r="CO65" s="2336"/>
      <c r="CP65" s="2338"/>
      <c r="CQ65" s="2338"/>
      <c r="CR65" s="2338"/>
      <c r="CS65" s="2338"/>
      <c r="CT65" s="2355"/>
      <c r="CU65" s="2441"/>
      <c r="CV65" s="2441"/>
      <c r="CW65" s="2577"/>
    </row>
    <row r="66" spans="1:101" ht="14.25" customHeight="1">
      <c r="A66" s="2418"/>
      <c r="B66" s="2419"/>
      <c r="C66" s="2356" t="s">
        <v>490</v>
      </c>
      <c r="D66" s="2357"/>
      <c r="E66" s="2357"/>
      <c r="F66" s="2357"/>
      <c r="G66" s="2357"/>
      <c r="H66" s="2357"/>
      <c r="I66" s="2357"/>
      <c r="J66" s="2358"/>
      <c r="K66" s="2354" t="s">
        <v>682</v>
      </c>
      <c r="L66" s="2354"/>
      <c r="M66" s="2354"/>
      <c r="N66" s="2354"/>
      <c r="O66" s="2354"/>
      <c r="P66" s="2354"/>
      <c r="Q66" s="2355"/>
      <c r="R66" s="2336" t="s">
        <v>292</v>
      </c>
      <c r="S66" s="2354" t="s">
        <v>491</v>
      </c>
      <c r="T66" s="2354"/>
      <c r="U66" s="2354"/>
      <c r="V66" s="2354"/>
      <c r="W66" s="2354"/>
      <c r="X66" s="2354"/>
      <c r="Y66" s="2355"/>
      <c r="Z66" s="2336" t="s">
        <v>486</v>
      </c>
      <c r="AA66" s="2333" t="s">
        <v>496</v>
      </c>
      <c r="AB66" s="2438"/>
      <c r="AC66" s="2438"/>
      <c r="AD66" s="2438"/>
      <c r="AE66" s="2438"/>
      <c r="AF66" s="2438"/>
      <c r="AG66" s="2438"/>
      <c r="AH66" s="2438"/>
      <c r="AI66" s="2438"/>
      <c r="AJ66" s="2438"/>
      <c r="AK66" s="2438"/>
      <c r="AL66" s="2438"/>
      <c r="AM66" s="2438"/>
      <c r="AN66" s="2438"/>
      <c r="AO66" s="2438"/>
      <c r="AP66" s="2438"/>
      <c r="AQ66" s="2438"/>
      <c r="AR66" s="2438"/>
      <c r="AS66" s="2438"/>
      <c r="AT66" s="2438"/>
      <c r="AU66" s="2438"/>
      <c r="AV66" s="2438"/>
      <c r="AW66" s="2438"/>
      <c r="AX66" s="2335"/>
      <c r="AZ66" s="2566"/>
      <c r="BA66" s="2419"/>
      <c r="BB66" s="2356" t="s">
        <v>490</v>
      </c>
      <c r="BC66" s="2357"/>
      <c r="BD66" s="2357"/>
      <c r="BE66" s="2357"/>
      <c r="BF66" s="2357"/>
      <c r="BG66" s="2357"/>
      <c r="BH66" s="2357"/>
      <c r="BI66" s="2358"/>
      <c r="BJ66" s="2354" t="s">
        <v>682</v>
      </c>
      <c r="BK66" s="2354"/>
      <c r="BL66" s="2354"/>
      <c r="BM66" s="2354"/>
      <c r="BN66" s="2354"/>
      <c r="BO66" s="2354"/>
      <c r="BP66" s="2355"/>
      <c r="BQ66" s="2336" t="s">
        <v>292</v>
      </c>
      <c r="BR66" s="2354" t="s">
        <v>491</v>
      </c>
      <c r="BS66" s="2354"/>
      <c r="BT66" s="2354"/>
      <c r="BU66" s="2354"/>
      <c r="BV66" s="2354"/>
      <c r="BW66" s="2354"/>
      <c r="BX66" s="2355"/>
      <c r="BY66" s="2336" t="s">
        <v>486</v>
      </c>
      <c r="BZ66" s="2333" t="s">
        <v>496</v>
      </c>
      <c r="CA66" s="2438"/>
      <c r="CB66" s="2438"/>
      <c r="CC66" s="2438"/>
      <c r="CD66" s="2438"/>
      <c r="CE66" s="2438"/>
      <c r="CF66" s="2438"/>
      <c r="CG66" s="2438"/>
      <c r="CH66" s="2438"/>
      <c r="CI66" s="2438"/>
      <c r="CJ66" s="2438"/>
      <c r="CK66" s="2438"/>
      <c r="CL66" s="2438"/>
      <c r="CM66" s="2438"/>
      <c r="CN66" s="2438"/>
      <c r="CO66" s="2438"/>
      <c r="CP66" s="2438"/>
      <c r="CQ66" s="2438"/>
      <c r="CR66" s="2438"/>
      <c r="CS66" s="2438"/>
      <c r="CT66" s="2438"/>
      <c r="CU66" s="2438"/>
      <c r="CV66" s="2438"/>
      <c r="CW66" s="2578"/>
    </row>
    <row r="67" spans="1:101" ht="14.25" customHeight="1">
      <c r="A67" s="2418"/>
      <c r="B67" s="2419"/>
      <c r="C67" s="2342"/>
      <c r="D67" s="2343"/>
      <c r="E67" s="2343"/>
      <c r="F67" s="2343"/>
      <c r="G67" s="2343"/>
      <c r="H67" s="2343"/>
      <c r="I67" s="2343"/>
      <c r="J67" s="2344"/>
      <c r="K67" s="2338"/>
      <c r="L67" s="2338"/>
      <c r="M67" s="2338"/>
      <c r="N67" s="2338"/>
      <c r="O67" s="2338"/>
      <c r="P67" s="2338"/>
      <c r="Q67" s="2333"/>
      <c r="R67" s="2334"/>
      <c r="S67" s="2338"/>
      <c r="T67" s="2338"/>
      <c r="U67" s="2338"/>
      <c r="V67" s="2338"/>
      <c r="W67" s="2338"/>
      <c r="X67" s="2338"/>
      <c r="Y67" s="2333"/>
      <c r="Z67" s="2336"/>
      <c r="AA67" s="2414"/>
      <c r="AB67" s="2439"/>
      <c r="AC67" s="2439"/>
      <c r="AD67" s="2439"/>
      <c r="AE67" s="2439"/>
      <c r="AF67" s="2439"/>
      <c r="AG67" s="2439"/>
      <c r="AH67" s="2439"/>
      <c r="AI67" s="2439"/>
      <c r="AJ67" s="2439"/>
      <c r="AK67" s="2439"/>
      <c r="AL67" s="2439"/>
      <c r="AM67" s="2439"/>
      <c r="AN67" s="2439"/>
      <c r="AO67" s="2439"/>
      <c r="AP67" s="2439"/>
      <c r="AQ67" s="2439"/>
      <c r="AR67" s="2439"/>
      <c r="AS67" s="2439"/>
      <c r="AT67" s="2439"/>
      <c r="AU67" s="2439"/>
      <c r="AV67" s="2439"/>
      <c r="AW67" s="2439"/>
      <c r="AX67" s="2431"/>
      <c r="AZ67" s="2566"/>
      <c r="BA67" s="2419"/>
      <c r="BB67" s="2342"/>
      <c r="BC67" s="2343"/>
      <c r="BD67" s="2343"/>
      <c r="BE67" s="2343"/>
      <c r="BF67" s="2343"/>
      <c r="BG67" s="2343"/>
      <c r="BH67" s="2343"/>
      <c r="BI67" s="2344"/>
      <c r="BJ67" s="2338"/>
      <c r="BK67" s="2338"/>
      <c r="BL67" s="2338"/>
      <c r="BM67" s="2338"/>
      <c r="BN67" s="2338"/>
      <c r="BO67" s="2338"/>
      <c r="BP67" s="2333"/>
      <c r="BQ67" s="2334"/>
      <c r="BR67" s="2338"/>
      <c r="BS67" s="2338"/>
      <c r="BT67" s="2338"/>
      <c r="BU67" s="2338"/>
      <c r="BV67" s="2338"/>
      <c r="BW67" s="2338"/>
      <c r="BX67" s="2333"/>
      <c r="BY67" s="2336"/>
      <c r="BZ67" s="2414"/>
      <c r="CA67" s="2439"/>
      <c r="CB67" s="2439"/>
      <c r="CC67" s="2439"/>
      <c r="CD67" s="2439"/>
      <c r="CE67" s="2439"/>
      <c r="CF67" s="2439"/>
      <c r="CG67" s="2439"/>
      <c r="CH67" s="2439"/>
      <c r="CI67" s="2439"/>
      <c r="CJ67" s="2439"/>
      <c r="CK67" s="2439"/>
      <c r="CL67" s="2439"/>
      <c r="CM67" s="2439"/>
      <c r="CN67" s="2439"/>
      <c r="CO67" s="2439"/>
      <c r="CP67" s="2439"/>
      <c r="CQ67" s="2439"/>
      <c r="CR67" s="2439"/>
      <c r="CS67" s="2439"/>
      <c r="CT67" s="2439"/>
      <c r="CU67" s="2439"/>
      <c r="CV67" s="2439"/>
      <c r="CW67" s="2579"/>
    </row>
    <row r="68" spans="1:101" ht="14.25" customHeight="1">
      <c r="A68" s="2418"/>
      <c r="B68" s="2419"/>
      <c r="C68" s="2356" t="s">
        <v>489</v>
      </c>
      <c r="D68" s="2357"/>
      <c r="E68" s="2357"/>
      <c r="F68" s="2357"/>
      <c r="G68" s="2357"/>
      <c r="H68" s="2357"/>
      <c r="I68" s="2357"/>
      <c r="J68" s="2358"/>
      <c r="K68" s="2354" t="s">
        <v>484</v>
      </c>
      <c r="L68" s="2354"/>
      <c r="M68" s="2354"/>
      <c r="N68" s="2354"/>
      <c r="O68" s="2354"/>
      <c r="P68" s="2354"/>
      <c r="Q68" s="2355"/>
      <c r="R68" s="2336" t="s">
        <v>292</v>
      </c>
      <c r="S68" s="2354" t="s">
        <v>485</v>
      </c>
      <c r="T68" s="2354"/>
      <c r="U68" s="2354"/>
      <c r="V68" s="2354"/>
      <c r="W68" s="2354"/>
      <c r="X68" s="2354"/>
      <c r="Y68" s="2355"/>
      <c r="Z68" s="2336" t="s">
        <v>486</v>
      </c>
      <c r="AA68" s="2356" t="s">
        <v>513</v>
      </c>
      <c r="AB68" s="2357"/>
      <c r="AC68" s="2357"/>
      <c r="AD68" s="2357"/>
      <c r="AE68" s="2357"/>
      <c r="AF68" s="2357"/>
      <c r="AG68" s="2357"/>
      <c r="AH68" s="2358"/>
      <c r="AI68" s="2354" t="s">
        <v>484</v>
      </c>
      <c r="AJ68" s="2354"/>
      <c r="AK68" s="2354"/>
      <c r="AL68" s="2354"/>
      <c r="AM68" s="2354"/>
      <c r="AN68" s="2354"/>
      <c r="AO68" s="2355"/>
      <c r="AP68" s="2336" t="s">
        <v>292</v>
      </c>
      <c r="AQ68" s="2354" t="s">
        <v>485</v>
      </c>
      <c r="AR68" s="2354"/>
      <c r="AS68" s="2354"/>
      <c r="AT68" s="2354"/>
      <c r="AU68" s="2354"/>
      <c r="AV68" s="2354"/>
      <c r="AW68" s="2355"/>
      <c r="AX68" s="2335" t="s">
        <v>476</v>
      </c>
      <c r="AZ68" s="2566"/>
      <c r="BA68" s="2419"/>
      <c r="BB68" s="2356" t="s">
        <v>489</v>
      </c>
      <c r="BC68" s="2357"/>
      <c r="BD68" s="2357"/>
      <c r="BE68" s="2357"/>
      <c r="BF68" s="2357"/>
      <c r="BG68" s="2357"/>
      <c r="BH68" s="2357"/>
      <c r="BI68" s="2358"/>
      <c r="BJ68" s="2354" t="s">
        <v>484</v>
      </c>
      <c r="BK68" s="2354"/>
      <c r="BL68" s="2354"/>
      <c r="BM68" s="2354"/>
      <c r="BN68" s="2354"/>
      <c r="BO68" s="2354"/>
      <c r="BP68" s="2355"/>
      <c r="BQ68" s="2336" t="s">
        <v>292</v>
      </c>
      <c r="BR68" s="2354" t="s">
        <v>485</v>
      </c>
      <c r="BS68" s="2354"/>
      <c r="BT68" s="2354"/>
      <c r="BU68" s="2354"/>
      <c r="BV68" s="2354"/>
      <c r="BW68" s="2354"/>
      <c r="BX68" s="2355"/>
      <c r="BY68" s="2336" t="s">
        <v>486</v>
      </c>
      <c r="BZ68" s="2356" t="s">
        <v>513</v>
      </c>
      <c r="CA68" s="2357"/>
      <c r="CB68" s="2357"/>
      <c r="CC68" s="2357"/>
      <c r="CD68" s="2357"/>
      <c r="CE68" s="2357"/>
      <c r="CF68" s="2357"/>
      <c r="CG68" s="2358"/>
      <c r="CH68" s="2354" t="s">
        <v>484</v>
      </c>
      <c r="CI68" s="2354"/>
      <c r="CJ68" s="2354"/>
      <c r="CK68" s="2354"/>
      <c r="CL68" s="2354"/>
      <c r="CM68" s="2354"/>
      <c r="CN68" s="2355"/>
      <c r="CO68" s="2336" t="s">
        <v>292</v>
      </c>
      <c r="CP68" s="2354" t="s">
        <v>485</v>
      </c>
      <c r="CQ68" s="2354"/>
      <c r="CR68" s="2354"/>
      <c r="CS68" s="2354"/>
      <c r="CT68" s="2354"/>
      <c r="CU68" s="2354"/>
      <c r="CV68" s="2355"/>
      <c r="CW68" s="2578" t="s">
        <v>476</v>
      </c>
    </row>
    <row r="69" spans="1:101" ht="14.25" customHeight="1">
      <c r="A69" s="2418"/>
      <c r="B69" s="2419"/>
      <c r="C69" s="2342"/>
      <c r="D69" s="2343"/>
      <c r="E69" s="2343"/>
      <c r="F69" s="2343"/>
      <c r="G69" s="2343"/>
      <c r="H69" s="2343"/>
      <c r="I69" s="2343"/>
      <c r="J69" s="2344"/>
      <c r="K69" s="2338"/>
      <c r="L69" s="2338"/>
      <c r="M69" s="2338"/>
      <c r="N69" s="2338"/>
      <c r="O69" s="2338"/>
      <c r="P69" s="2338"/>
      <c r="Q69" s="2333"/>
      <c r="R69" s="2334"/>
      <c r="S69" s="2338"/>
      <c r="T69" s="2338"/>
      <c r="U69" s="2338"/>
      <c r="V69" s="2338"/>
      <c r="W69" s="2338"/>
      <c r="X69" s="2338"/>
      <c r="Y69" s="2333"/>
      <c r="Z69" s="2336"/>
      <c r="AA69" s="2342"/>
      <c r="AB69" s="2343"/>
      <c r="AC69" s="2343"/>
      <c r="AD69" s="2343"/>
      <c r="AE69" s="2343"/>
      <c r="AF69" s="2343"/>
      <c r="AG69" s="2343"/>
      <c r="AH69" s="2344"/>
      <c r="AI69" s="2338"/>
      <c r="AJ69" s="2338"/>
      <c r="AK69" s="2338"/>
      <c r="AL69" s="2338"/>
      <c r="AM69" s="2338"/>
      <c r="AN69" s="2338"/>
      <c r="AO69" s="2333"/>
      <c r="AP69" s="2334"/>
      <c r="AQ69" s="2338"/>
      <c r="AR69" s="2338"/>
      <c r="AS69" s="2338"/>
      <c r="AT69" s="2338"/>
      <c r="AU69" s="2338"/>
      <c r="AV69" s="2338"/>
      <c r="AW69" s="2333"/>
      <c r="AX69" s="2431"/>
      <c r="AZ69" s="2566"/>
      <c r="BA69" s="2419"/>
      <c r="BB69" s="2342"/>
      <c r="BC69" s="2343"/>
      <c r="BD69" s="2343"/>
      <c r="BE69" s="2343"/>
      <c r="BF69" s="2343"/>
      <c r="BG69" s="2343"/>
      <c r="BH69" s="2343"/>
      <c r="BI69" s="2344"/>
      <c r="BJ69" s="2338"/>
      <c r="BK69" s="2338"/>
      <c r="BL69" s="2338"/>
      <c r="BM69" s="2338"/>
      <c r="BN69" s="2338"/>
      <c r="BO69" s="2338"/>
      <c r="BP69" s="2333"/>
      <c r="BQ69" s="2334"/>
      <c r="BR69" s="2338"/>
      <c r="BS69" s="2338"/>
      <c r="BT69" s="2338"/>
      <c r="BU69" s="2338"/>
      <c r="BV69" s="2338"/>
      <c r="BW69" s="2338"/>
      <c r="BX69" s="2333"/>
      <c r="BY69" s="2336"/>
      <c r="BZ69" s="2342"/>
      <c r="CA69" s="2343"/>
      <c r="CB69" s="2343"/>
      <c r="CC69" s="2343"/>
      <c r="CD69" s="2343"/>
      <c r="CE69" s="2343"/>
      <c r="CF69" s="2343"/>
      <c r="CG69" s="2344"/>
      <c r="CH69" s="2338"/>
      <c r="CI69" s="2338"/>
      <c r="CJ69" s="2338"/>
      <c r="CK69" s="2338"/>
      <c r="CL69" s="2338"/>
      <c r="CM69" s="2338"/>
      <c r="CN69" s="2333"/>
      <c r="CO69" s="2334"/>
      <c r="CP69" s="2338"/>
      <c r="CQ69" s="2338"/>
      <c r="CR69" s="2338"/>
      <c r="CS69" s="2338"/>
      <c r="CT69" s="2338"/>
      <c r="CU69" s="2338"/>
      <c r="CV69" s="2333"/>
      <c r="CW69" s="2579"/>
    </row>
    <row r="70" spans="1:101" ht="14.25" customHeight="1">
      <c r="A70" s="2418"/>
      <c r="B70" s="2419"/>
      <c r="C70" s="2356" t="s">
        <v>483</v>
      </c>
      <c r="D70" s="2357"/>
      <c r="E70" s="2357"/>
      <c r="F70" s="2357"/>
      <c r="G70" s="2357"/>
      <c r="H70" s="2357"/>
      <c r="I70" s="2357"/>
      <c r="J70" s="2358"/>
      <c r="K70" s="2354" t="s">
        <v>484</v>
      </c>
      <c r="L70" s="2354"/>
      <c r="M70" s="2354"/>
      <c r="N70" s="2354"/>
      <c r="O70" s="2354"/>
      <c r="P70" s="2354"/>
      <c r="Q70" s="2355"/>
      <c r="R70" s="2336" t="s">
        <v>292</v>
      </c>
      <c r="S70" s="2354" t="s">
        <v>662</v>
      </c>
      <c r="T70" s="2354"/>
      <c r="U70" s="2354"/>
      <c r="V70" s="2354"/>
      <c r="W70" s="2354"/>
      <c r="X70" s="2354"/>
      <c r="Y70" s="2355"/>
      <c r="Z70" s="2336" t="s">
        <v>486</v>
      </c>
      <c r="AA70" s="2356" t="s">
        <v>514</v>
      </c>
      <c r="AB70" s="2357"/>
      <c r="AC70" s="2357"/>
      <c r="AD70" s="2357"/>
      <c r="AE70" s="2357"/>
      <c r="AF70" s="2357"/>
      <c r="AG70" s="2357"/>
      <c r="AH70" s="2358"/>
      <c r="AI70" s="2333" t="s">
        <v>481</v>
      </c>
      <c r="AJ70" s="2438"/>
      <c r="AK70" s="2438"/>
      <c r="AL70" s="2334"/>
      <c r="AM70" s="2333"/>
      <c r="AN70" s="2438"/>
      <c r="AO70" s="2438"/>
      <c r="AP70" s="2336" t="s">
        <v>292</v>
      </c>
      <c r="AQ70" s="2428"/>
      <c r="AR70" s="2429"/>
      <c r="AS70" s="2429"/>
      <c r="AT70" s="2429"/>
      <c r="AU70" s="2429"/>
      <c r="AV70" s="2429"/>
      <c r="AW70" s="2429"/>
      <c r="AX70" s="2430"/>
      <c r="AZ70" s="2566"/>
      <c r="BA70" s="2419"/>
      <c r="BB70" s="2356" t="s">
        <v>483</v>
      </c>
      <c r="BC70" s="2357"/>
      <c r="BD70" s="2357"/>
      <c r="BE70" s="2357"/>
      <c r="BF70" s="2357"/>
      <c r="BG70" s="2357"/>
      <c r="BH70" s="2357"/>
      <c r="BI70" s="2358"/>
      <c r="BJ70" s="2354" t="s">
        <v>484</v>
      </c>
      <c r="BK70" s="2354"/>
      <c r="BL70" s="2354"/>
      <c r="BM70" s="2354"/>
      <c r="BN70" s="2354"/>
      <c r="BO70" s="2354"/>
      <c r="BP70" s="2355"/>
      <c r="BQ70" s="2336" t="s">
        <v>292</v>
      </c>
      <c r="BR70" s="2354" t="s">
        <v>485</v>
      </c>
      <c r="BS70" s="2354"/>
      <c r="BT70" s="2354"/>
      <c r="BU70" s="2354"/>
      <c r="BV70" s="2354"/>
      <c r="BW70" s="2354"/>
      <c r="BX70" s="2355"/>
      <c r="BY70" s="2336" t="s">
        <v>486</v>
      </c>
      <c r="BZ70" s="2356" t="s">
        <v>514</v>
      </c>
      <c r="CA70" s="2357"/>
      <c r="CB70" s="2357"/>
      <c r="CC70" s="2357"/>
      <c r="CD70" s="2357"/>
      <c r="CE70" s="2357"/>
      <c r="CF70" s="2357"/>
      <c r="CG70" s="2358"/>
      <c r="CH70" s="2333" t="s">
        <v>481</v>
      </c>
      <c r="CI70" s="2438"/>
      <c r="CJ70" s="2438"/>
      <c r="CK70" s="2334"/>
      <c r="CL70" s="2333"/>
      <c r="CM70" s="2438"/>
      <c r="CN70" s="2438"/>
      <c r="CO70" s="2336" t="s">
        <v>292</v>
      </c>
      <c r="CP70" s="2428"/>
      <c r="CQ70" s="2429"/>
      <c r="CR70" s="2429"/>
      <c r="CS70" s="2429"/>
      <c r="CT70" s="2429"/>
      <c r="CU70" s="2429"/>
      <c r="CV70" s="2429"/>
      <c r="CW70" s="2580"/>
    </row>
    <row r="71" spans="1:101" ht="14.25" customHeight="1">
      <c r="A71" s="2418"/>
      <c r="B71" s="2419"/>
      <c r="C71" s="2342"/>
      <c r="D71" s="2343"/>
      <c r="E71" s="2343"/>
      <c r="F71" s="2343"/>
      <c r="G71" s="2343"/>
      <c r="H71" s="2343"/>
      <c r="I71" s="2343"/>
      <c r="J71" s="2344"/>
      <c r="K71" s="2338"/>
      <c r="L71" s="2338"/>
      <c r="M71" s="2338"/>
      <c r="N71" s="2338"/>
      <c r="O71" s="2338"/>
      <c r="P71" s="2338"/>
      <c r="Q71" s="2333"/>
      <c r="R71" s="2334"/>
      <c r="S71" s="2338"/>
      <c r="T71" s="2338"/>
      <c r="U71" s="2338"/>
      <c r="V71" s="2338"/>
      <c r="W71" s="2338"/>
      <c r="X71" s="2338"/>
      <c r="Y71" s="2333"/>
      <c r="Z71" s="2336"/>
      <c r="AA71" s="2342"/>
      <c r="AB71" s="2343"/>
      <c r="AC71" s="2343"/>
      <c r="AD71" s="2343"/>
      <c r="AE71" s="2343"/>
      <c r="AF71" s="2343"/>
      <c r="AG71" s="2343"/>
      <c r="AH71" s="2344"/>
      <c r="AI71" s="2414"/>
      <c r="AJ71" s="2439"/>
      <c r="AK71" s="2439"/>
      <c r="AL71" s="2415"/>
      <c r="AM71" s="2414"/>
      <c r="AN71" s="2439"/>
      <c r="AO71" s="2439"/>
      <c r="AP71" s="2334"/>
      <c r="AQ71" s="2348"/>
      <c r="AR71" s="2349"/>
      <c r="AS71" s="2349"/>
      <c r="AT71" s="2349"/>
      <c r="AU71" s="2349"/>
      <c r="AV71" s="2349"/>
      <c r="AW71" s="2349"/>
      <c r="AX71" s="2362"/>
      <c r="AZ71" s="2566"/>
      <c r="BA71" s="2419"/>
      <c r="BB71" s="2342"/>
      <c r="BC71" s="2343"/>
      <c r="BD71" s="2343"/>
      <c r="BE71" s="2343"/>
      <c r="BF71" s="2343"/>
      <c r="BG71" s="2343"/>
      <c r="BH71" s="2343"/>
      <c r="BI71" s="2344"/>
      <c r="BJ71" s="2338"/>
      <c r="BK71" s="2338"/>
      <c r="BL71" s="2338"/>
      <c r="BM71" s="2338"/>
      <c r="BN71" s="2338"/>
      <c r="BO71" s="2338"/>
      <c r="BP71" s="2333"/>
      <c r="BQ71" s="2334"/>
      <c r="BR71" s="2338"/>
      <c r="BS71" s="2338"/>
      <c r="BT71" s="2338"/>
      <c r="BU71" s="2338"/>
      <c r="BV71" s="2338"/>
      <c r="BW71" s="2338"/>
      <c r="BX71" s="2333"/>
      <c r="BY71" s="2336"/>
      <c r="BZ71" s="2342"/>
      <c r="CA71" s="2343"/>
      <c r="CB71" s="2343"/>
      <c r="CC71" s="2343"/>
      <c r="CD71" s="2343"/>
      <c r="CE71" s="2343"/>
      <c r="CF71" s="2343"/>
      <c r="CG71" s="2344"/>
      <c r="CH71" s="2414"/>
      <c r="CI71" s="2439"/>
      <c r="CJ71" s="2439"/>
      <c r="CK71" s="2415"/>
      <c r="CL71" s="2414"/>
      <c r="CM71" s="2439"/>
      <c r="CN71" s="2439"/>
      <c r="CO71" s="2334"/>
      <c r="CP71" s="2348"/>
      <c r="CQ71" s="2349"/>
      <c r="CR71" s="2349"/>
      <c r="CS71" s="2349"/>
      <c r="CT71" s="2349"/>
      <c r="CU71" s="2349"/>
      <c r="CV71" s="2349"/>
      <c r="CW71" s="2573"/>
    </row>
    <row r="72" spans="1:101" ht="14.25" customHeight="1">
      <c r="A72" s="2418"/>
      <c r="B72" s="2419"/>
      <c r="C72" s="2432" t="s">
        <v>479</v>
      </c>
      <c r="D72" s="2433"/>
      <c r="E72" s="2433"/>
      <c r="F72" s="2433"/>
      <c r="G72" s="2433"/>
      <c r="H72" s="2433"/>
      <c r="I72" s="2433"/>
      <c r="J72" s="2434"/>
      <c r="K72" s="2333" t="s">
        <v>480</v>
      </c>
      <c r="L72" s="2438"/>
      <c r="M72" s="2438"/>
      <c r="N72" s="2334"/>
      <c r="O72" s="2333"/>
      <c r="P72" s="2438"/>
      <c r="Q72" s="2438"/>
      <c r="R72" s="2336" t="s">
        <v>486</v>
      </c>
      <c r="S72" s="2428"/>
      <c r="T72" s="2429"/>
      <c r="U72" s="2429"/>
      <c r="V72" s="2429"/>
      <c r="W72" s="2429"/>
      <c r="X72" s="2429"/>
      <c r="Y72" s="2429"/>
      <c r="Z72" s="2440"/>
      <c r="AA72" s="2356" t="s">
        <v>482</v>
      </c>
      <c r="AB72" s="2357"/>
      <c r="AC72" s="2357"/>
      <c r="AD72" s="2357"/>
      <c r="AE72" s="2357"/>
      <c r="AF72" s="2357"/>
      <c r="AG72" s="2357"/>
      <c r="AH72" s="2358"/>
      <c r="AI72" s="2354" t="s">
        <v>668</v>
      </c>
      <c r="AJ72" s="2354"/>
      <c r="AK72" s="2354"/>
      <c r="AL72" s="2354"/>
      <c r="AM72" s="2354"/>
      <c r="AN72" s="2354"/>
      <c r="AO72" s="2355"/>
      <c r="AP72" s="2336" t="s">
        <v>292</v>
      </c>
      <c r="AQ72" s="2348"/>
      <c r="AR72" s="2349"/>
      <c r="AS72" s="2349"/>
      <c r="AT72" s="2349"/>
      <c r="AU72" s="2349"/>
      <c r="AV72" s="2349"/>
      <c r="AW72" s="2349"/>
      <c r="AX72" s="2362"/>
      <c r="AZ72" s="2566"/>
      <c r="BA72" s="2419"/>
      <c r="BB72" s="2432" t="s">
        <v>479</v>
      </c>
      <c r="BC72" s="2433"/>
      <c r="BD72" s="2433"/>
      <c r="BE72" s="2433"/>
      <c r="BF72" s="2433"/>
      <c r="BG72" s="2433"/>
      <c r="BH72" s="2433"/>
      <c r="BI72" s="2434"/>
      <c r="BJ72" s="2333" t="s">
        <v>480</v>
      </c>
      <c r="BK72" s="2438"/>
      <c r="BL72" s="2438"/>
      <c r="BM72" s="2334"/>
      <c r="BN72" s="2333"/>
      <c r="BO72" s="2438"/>
      <c r="BP72" s="2438"/>
      <c r="BQ72" s="2336" t="s">
        <v>486</v>
      </c>
      <c r="BR72" s="2428"/>
      <c r="BS72" s="2429"/>
      <c r="BT72" s="2429"/>
      <c r="BU72" s="2429"/>
      <c r="BV72" s="2429"/>
      <c r="BW72" s="2429"/>
      <c r="BX72" s="2429"/>
      <c r="BY72" s="2440"/>
      <c r="BZ72" s="2356" t="s">
        <v>482</v>
      </c>
      <c r="CA72" s="2357"/>
      <c r="CB72" s="2357"/>
      <c r="CC72" s="2357"/>
      <c r="CD72" s="2357"/>
      <c r="CE72" s="2357"/>
      <c r="CF72" s="2357"/>
      <c r="CG72" s="2358"/>
      <c r="CH72" s="2354" t="s">
        <v>668</v>
      </c>
      <c r="CI72" s="2354"/>
      <c r="CJ72" s="2354"/>
      <c r="CK72" s="2354"/>
      <c r="CL72" s="2354"/>
      <c r="CM72" s="2354"/>
      <c r="CN72" s="2355"/>
      <c r="CO72" s="2336" t="s">
        <v>292</v>
      </c>
      <c r="CP72" s="2348"/>
      <c r="CQ72" s="2349"/>
      <c r="CR72" s="2349"/>
      <c r="CS72" s="2349"/>
      <c r="CT72" s="2349"/>
      <c r="CU72" s="2349"/>
      <c r="CV72" s="2349"/>
      <c r="CW72" s="2573"/>
    </row>
    <row r="73" spans="1:101" ht="14.25" customHeight="1">
      <c r="A73" s="2418"/>
      <c r="B73" s="2419"/>
      <c r="C73" s="2435"/>
      <c r="D73" s="2436"/>
      <c r="E73" s="2436"/>
      <c r="F73" s="2436"/>
      <c r="G73" s="2436"/>
      <c r="H73" s="2436"/>
      <c r="I73" s="2436"/>
      <c r="J73" s="2437"/>
      <c r="K73" s="2414"/>
      <c r="L73" s="2439"/>
      <c r="M73" s="2439"/>
      <c r="N73" s="2415"/>
      <c r="O73" s="2414"/>
      <c r="P73" s="2439"/>
      <c r="Q73" s="2439"/>
      <c r="R73" s="2334"/>
      <c r="S73" s="2351"/>
      <c r="T73" s="2352"/>
      <c r="U73" s="2352"/>
      <c r="V73" s="2352"/>
      <c r="W73" s="2352"/>
      <c r="X73" s="2352"/>
      <c r="Y73" s="2352"/>
      <c r="Z73" s="2353"/>
      <c r="AA73" s="2342"/>
      <c r="AB73" s="2343"/>
      <c r="AC73" s="2343"/>
      <c r="AD73" s="2343"/>
      <c r="AE73" s="2343"/>
      <c r="AF73" s="2343"/>
      <c r="AG73" s="2343"/>
      <c r="AH73" s="2344"/>
      <c r="AI73" s="2338"/>
      <c r="AJ73" s="2338"/>
      <c r="AK73" s="2338"/>
      <c r="AL73" s="2338"/>
      <c r="AM73" s="2338"/>
      <c r="AN73" s="2338"/>
      <c r="AO73" s="2333"/>
      <c r="AP73" s="2336"/>
      <c r="AQ73" s="2351"/>
      <c r="AR73" s="2352"/>
      <c r="AS73" s="2352"/>
      <c r="AT73" s="2352"/>
      <c r="AU73" s="2352"/>
      <c r="AV73" s="2352"/>
      <c r="AW73" s="2352"/>
      <c r="AX73" s="2363"/>
      <c r="AZ73" s="2566"/>
      <c r="BA73" s="2419"/>
      <c r="BB73" s="2435"/>
      <c r="BC73" s="2436"/>
      <c r="BD73" s="2436"/>
      <c r="BE73" s="2436"/>
      <c r="BF73" s="2436"/>
      <c r="BG73" s="2436"/>
      <c r="BH73" s="2436"/>
      <c r="BI73" s="2437"/>
      <c r="BJ73" s="2414"/>
      <c r="BK73" s="2439"/>
      <c r="BL73" s="2439"/>
      <c r="BM73" s="2415"/>
      <c r="BN73" s="2414"/>
      <c r="BO73" s="2439"/>
      <c r="BP73" s="2439"/>
      <c r="BQ73" s="2334"/>
      <c r="BR73" s="2351"/>
      <c r="BS73" s="2352"/>
      <c r="BT73" s="2352"/>
      <c r="BU73" s="2352"/>
      <c r="BV73" s="2352"/>
      <c r="BW73" s="2352"/>
      <c r="BX73" s="2352"/>
      <c r="BY73" s="2353"/>
      <c r="BZ73" s="2342"/>
      <c r="CA73" s="2343"/>
      <c r="CB73" s="2343"/>
      <c r="CC73" s="2343"/>
      <c r="CD73" s="2343"/>
      <c r="CE73" s="2343"/>
      <c r="CF73" s="2343"/>
      <c r="CG73" s="2344"/>
      <c r="CH73" s="2338"/>
      <c r="CI73" s="2338"/>
      <c r="CJ73" s="2338"/>
      <c r="CK73" s="2338"/>
      <c r="CL73" s="2338"/>
      <c r="CM73" s="2338"/>
      <c r="CN73" s="2333"/>
      <c r="CO73" s="2334"/>
      <c r="CP73" s="2351"/>
      <c r="CQ73" s="2352"/>
      <c r="CR73" s="2352"/>
      <c r="CS73" s="2352"/>
      <c r="CT73" s="2352"/>
      <c r="CU73" s="2352"/>
      <c r="CV73" s="2352"/>
      <c r="CW73" s="2574"/>
    </row>
    <row r="74" spans="1:101" ht="14.25" customHeight="1">
      <c r="A74" s="2418"/>
      <c r="B74" s="2419"/>
      <c r="C74" s="2356" t="s">
        <v>487</v>
      </c>
      <c r="D74" s="2357"/>
      <c r="E74" s="2357"/>
      <c r="F74" s="2357"/>
      <c r="G74" s="2357"/>
      <c r="H74" s="2357"/>
      <c r="I74" s="2357"/>
      <c r="J74" s="2358"/>
      <c r="K74" s="2354" t="s">
        <v>477</v>
      </c>
      <c r="L74" s="2354"/>
      <c r="M74" s="2354"/>
      <c r="N74" s="2354"/>
      <c r="O74" s="2354"/>
      <c r="P74" s="2354"/>
      <c r="Q74" s="2355"/>
      <c r="R74" s="2336" t="s">
        <v>292</v>
      </c>
      <c r="S74" s="2354" t="s">
        <v>478</v>
      </c>
      <c r="T74" s="2354"/>
      <c r="U74" s="2354"/>
      <c r="V74" s="2354"/>
      <c r="W74" s="2354"/>
      <c r="X74" s="2354"/>
      <c r="Y74" s="2355"/>
      <c r="Z74" s="2336" t="s">
        <v>292</v>
      </c>
      <c r="AA74" s="2356" t="s">
        <v>469</v>
      </c>
      <c r="AB74" s="2357"/>
      <c r="AC74" s="2357"/>
      <c r="AD74" s="2357"/>
      <c r="AE74" s="2357"/>
      <c r="AF74" s="2357"/>
      <c r="AG74" s="2357"/>
      <c r="AH74" s="2358"/>
      <c r="AI74" s="2354" t="s">
        <v>470</v>
      </c>
      <c r="AJ74" s="2354"/>
      <c r="AK74" s="2354"/>
      <c r="AL74" s="2354"/>
      <c r="AM74" s="2354"/>
      <c r="AN74" s="2354"/>
      <c r="AO74" s="2355"/>
      <c r="AP74" s="2415" t="s">
        <v>476</v>
      </c>
      <c r="AQ74" s="2354" t="s">
        <v>471</v>
      </c>
      <c r="AR74" s="2354"/>
      <c r="AS74" s="2354"/>
      <c r="AT74" s="2354"/>
      <c r="AU74" s="2354"/>
      <c r="AV74" s="2354"/>
      <c r="AW74" s="2355"/>
      <c r="AX74" s="2335" t="s">
        <v>476</v>
      </c>
      <c r="AZ74" s="2566"/>
      <c r="BA74" s="2419"/>
      <c r="BB74" s="2356" t="s">
        <v>487</v>
      </c>
      <c r="BC74" s="2357"/>
      <c r="BD74" s="2357"/>
      <c r="BE74" s="2357"/>
      <c r="BF74" s="2357"/>
      <c r="BG74" s="2357"/>
      <c r="BH74" s="2357"/>
      <c r="BI74" s="2358"/>
      <c r="BJ74" s="2354" t="s">
        <v>477</v>
      </c>
      <c r="BK74" s="2354"/>
      <c r="BL74" s="2354"/>
      <c r="BM74" s="2354"/>
      <c r="BN74" s="2575">
        <v>69</v>
      </c>
      <c r="BO74" s="2575"/>
      <c r="BP74" s="2576"/>
      <c r="BQ74" s="2336" t="s">
        <v>292</v>
      </c>
      <c r="BR74" s="2354" t="s">
        <v>478</v>
      </c>
      <c r="BS74" s="2354"/>
      <c r="BT74" s="2354"/>
      <c r="BU74" s="2354"/>
      <c r="BV74" s="2354"/>
      <c r="BW74" s="2354"/>
      <c r="BX74" s="2355"/>
      <c r="BY74" s="2336" t="s">
        <v>292</v>
      </c>
      <c r="BZ74" s="2356" t="s">
        <v>469</v>
      </c>
      <c r="CA74" s="2357"/>
      <c r="CB74" s="2357"/>
      <c r="CC74" s="2357"/>
      <c r="CD74" s="2357"/>
      <c r="CE74" s="2357"/>
      <c r="CF74" s="2357"/>
      <c r="CG74" s="2358"/>
      <c r="CH74" s="2354" t="s">
        <v>470</v>
      </c>
      <c r="CI74" s="2354"/>
      <c r="CJ74" s="2354"/>
      <c r="CK74" s="2354"/>
      <c r="CL74" s="2354"/>
      <c r="CM74" s="2354"/>
      <c r="CN74" s="2355"/>
      <c r="CO74" s="2336" t="s">
        <v>476</v>
      </c>
      <c r="CP74" s="2354" t="s">
        <v>471</v>
      </c>
      <c r="CQ74" s="2354"/>
      <c r="CR74" s="2354"/>
      <c r="CS74" s="2354"/>
      <c r="CT74" s="2354"/>
      <c r="CU74" s="2354"/>
      <c r="CV74" s="2355"/>
      <c r="CW74" s="2578" t="s">
        <v>476</v>
      </c>
    </row>
    <row r="75" spans="1:101" ht="14.25" customHeight="1">
      <c r="A75" s="2418"/>
      <c r="B75" s="2419"/>
      <c r="C75" s="2342"/>
      <c r="D75" s="2343"/>
      <c r="E75" s="2343"/>
      <c r="F75" s="2343"/>
      <c r="G75" s="2343"/>
      <c r="H75" s="2343"/>
      <c r="I75" s="2343"/>
      <c r="J75" s="2344"/>
      <c r="K75" s="2338"/>
      <c r="L75" s="2338"/>
      <c r="M75" s="2338"/>
      <c r="N75" s="2338"/>
      <c r="O75" s="2338"/>
      <c r="P75" s="2338"/>
      <c r="Q75" s="2333"/>
      <c r="R75" s="2334"/>
      <c r="S75" s="2338"/>
      <c r="T75" s="2338"/>
      <c r="U75" s="2338"/>
      <c r="V75" s="2338"/>
      <c r="W75" s="2338"/>
      <c r="X75" s="2338"/>
      <c r="Y75" s="2333"/>
      <c r="Z75" s="2336"/>
      <c r="AA75" s="2342"/>
      <c r="AB75" s="2343"/>
      <c r="AC75" s="2343"/>
      <c r="AD75" s="2343"/>
      <c r="AE75" s="2343"/>
      <c r="AF75" s="2343"/>
      <c r="AG75" s="2343"/>
      <c r="AH75" s="2344"/>
      <c r="AI75" s="2338"/>
      <c r="AJ75" s="2338"/>
      <c r="AK75" s="2338"/>
      <c r="AL75" s="2338"/>
      <c r="AM75" s="2338"/>
      <c r="AN75" s="2338"/>
      <c r="AO75" s="2333"/>
      <c r="AP75" s="2334"/>
      <c r="AQ75" s="2338"/>
      <c r="AR75" s="2338"/>
      <c r="AS75" s="2338"/>
      <c r="AT75" s="2338"/>
      <c r="AU75" s="2338"/>
      <c r="AV75" s="2338"/>
      <c r="AW75" s="2333"/>
      <c r="AX75" s="2431"/>
      <c r="AZ75" s="2566"/>
      <c r="BA75" s="2419"/>
      <c r="BB75" s="2342"/>
      <c r="BC75" s="2343"/>
      <c r="BD75" s="2343"/>
      <c r="BE75" s="2343"/>
      <c r="BF75" s="2343"/>
      <c r="BG75" s="2343"/>
      <c r="BH75" s="2343"/>
      <c r="BI75" s="2344"/>
      <c r="BJ75" s="2338"/>
      <c r="BK75" s="2338"/>
      <c r="BL75" s="2338"/>
      <c r="BM75" s="2338"/>
      <c r="BN75" s="2570"/>
      <c r="BO75" s="2570"/>
      <c r="BP75" s="2571"/>
      <c r="BQ75" s="2334"/>
      <c r="BR75" s="2338"/>
      <c r="BS75" s="2338"/>
      <c r="BT75" s="2338"/>
      <c r="BU75" s="2338"/>
      <c r="BV75" s="2338"/>
      <c r="BW75" s="2338"/>
      <c r="BX75" s="2333"/>
      <c r="BY75" s="2336"/>
      <c r="BZ75" s="2342"/>
      <c r="CA75" s="2343"/>
      <c r="CB75" s="2343"/>
      <c r="CC75" s="2343"/>
      <c r="CD75" s="2343"/>
      <c r="CE75" s="2343"/>
      <c r="CF75" s="2343"/>
      <c r="CG75" s="2344"/>
      <c r="CH75" s="2338"/>
      <c r="CI75" s="2338"/>
      <c r="CJ75" s="2338"/>
      <c r="CK75" s="2338"/>
      <c r="CL75" s="2338"/>
      <c r="CM75" s="2338"/>
      <c r="CN75" s="2333"/>
      <c r="CO75" s="2336"/>
      <c r="CP75" s="2338"/>
      <c r="CQ75" s="2338"/>
      <c r="CR75" s="2338"/>
      <c r="CS75" s="2338"/>
      <c r="CT75" s="2338"/>
      <c r="CU75" s="2338"/>
      <c r="CV75" s="2333"/>
      <c r="CW75" s="2579"/>
    </row>
    <row r="76" spans="1:101" ht="14.25" customHeight="1">
      <c r="A76" s="2418"/>
      <c r="B76" s="2419"/>
      <c r="C76" s="2356" t="s">
        <v>472</v>
      </c>
      <c r="D76" s="2357"/>
      <c r="E76" s="2357"/>
      <c r="F76" s="2357"/>
      <c r="G76" s="2357"/>
      <c r="H76" s="2357"/>
      <c r="I76" s="2357"/>
      <c r="J76" s="2358"/>
      <c r="K76" s="2354" t="s">
        <v>473</v>
      </c>
      <c r="L76" s="2354"/>
      <c r="M76" s="2354"/>
      <c r="N76" s="2354"/>
      <c r="O76" s="2354"/>
      <c r="P76" s="2354"/>
      <c r="Q76" s="2355"/>
      <c r="R76" s="2336" t="s">
        <v>488</v>
      </c>
      <c r="S76" s="2354" t="s">
        <v>474</v>
      </c>
      <c r="T76" s="2354"/>
      <c r="U76" s="2354"/>
      <c r="V76" s="2354"/>
      <c r="W76" s="2354"/>
      <c r="X76" s="2354"/>
      <c r="Y76" s="2355"/>
      <c r="Z76" s="2336" t="s">
        <v>195</v>
      </c>
      <c r="AA76" s="2354" t="s">
        <v>475</v>
      </c>
      <c r="AB76" s="2354"/>
      <c r="AC76" s="2354"/>
      <c r="AD76" s="2354"/>
      <c r="AE76" s="2354"/>
      <c r="AF76" s="2354"/>
      <c r="AG76" s="2355"/>
      <c r="AH76" s="2336" t="s">
        <v>476</v>
      </c>
      <c r="AI76" s="2428"/>
      <c r="AJ76" s="2429"/>
      <c r="AK76" s="2429"/>
      <c r="AL76" s="2429"/>
      <c r="AM76" s="2429"/>
      <c r="AN76" s="2429"/>
      <c r="AO76" s="2429"/>
      <c r="AP76" s="2429"/>
      <c r="AQ76" s="2429"/>
      <c r="AR76" s="2429"/>
      <c r="AS76" s="2429"/>
      <c r="AT76" s="2429"/>
      <c r="AU76" s="2429"/>
      <c r="AV76" s="2429"/>
      <c r="AW76" s="2429"/>
      <c r="AX76" s="2430"/>
      <c r="AZ76" s="2566"/>
      <c r="BA76" s="2419"/>
      <c r="BB76" s="2356" t="s">
        <v>472</v>
      </c>
      <c r="BC76" s="2357"/>
      <c r="BD76" s="2357"/>
      <c r="BE76" s="2357"/>
      <c r="BF76" s="2357"/>
      <c r="BG76" s="2357"/>
      <c r="BH76" s="2357"/>
      <c r="BI76" s="2358"/>
      <c r="BJ76" s="2354" t="s">
        <v>473</v>
      </c>
      <c r="BK76" s="2354"/>
      <c r="BL76" s="2354"/>
      <c r="BM76" s="2354"/>
      <c r="BN76" s="2575">
        <v>5</v>
      </c>
      <c r="BO76" s="2575"/>
      <c r="BP76" s="2576"/>
      <c r="BQ76" s="2336" t="s">
        <v>488</v>
      </c>
      <c r="BR76" s="2354" t="s">
        <v>474</v>
      </c>
      <c r="BS76" s="2354"/>
      <c r="BT76" s="2354"/>
      <c r="BU76" s="2354"/>
      <c r="BV76" s="2575">
        <v>1</v>
      </c>
      <c r="BW76" s="2575"/>
      <c r="BX76" s="2576"/>
      <c r="BY76" s="2336" t="s">
        <v>195</v>
      </c>
      <c r="BZ76" s="2354" t="s">
        <v>475</v>
      </c>
      <c r="CA76" s="2354"/>
      <c r="CB76" s="2354"/>
      <c r="CC76" s="2354"/>
      <c r="CD76" s="2575">
        <v>10</v>
      </c>
      <c r="CE76" s="2575"/>
      <c r="CF76" s="2575"/>
      <c r="CG76" s="2336" t="s">
        <v>476</v>
      </c>
      <c r="CH76" s="2428"/>
      <c r="CI76" s="2429"/>
      <c r="CJ76" s="2429"/>
      <c r="CK76" s="2429"/>
      <c r="CL76" s="2429"/>
      <c r="CM76" s="2429"/>
      <c r="CN76" s="2429"/>
      <c r="CO76" s="2429"/>
      <c r="CP76" s="2429"/>
      <c r="CQ76" s="2429"/>
      <c r="CR76" s="2429"/>
      <c r="CS76" s="2429"/>
      <c r="CT76" s="2429"/>
      <c r="CU76" s="2429"/>
      <c r="CV76" s="2429"/>
      <c r="CW76" s="2580"/>
    </row>
    <row r="77" spans="1:101" ht="14.25" customHeight="1">
      <c r="A77" s="2418"/>
      <c r="B77" s="2419"/>
      <c r="C77" s="2422"/>
      <c r="D77" s="2423"/>
      <c r="E77" s="2423"/>
      <c r="F77" s="2423"/>
      <c r="G77" s="2423"/>
      <c r="H77" s="2423"/>
      <c r="I77" s="2423"/>
      <c r="J77" s="2424"/>
      <c r="K77" s="2338"/>
      <c r="L77" s="2338"/>
      <c r="M77" s="2338"/>
      <c r="N77" s="2338"/>
      <c r="O77" s="2338"/>
      <c r="P77" s="2338"/>
      <c r="Q77" s="2333"/>
      <c r="R77" s="2334"/>
      <c r="S77" s="2354"/>
      <c r="T77" s="2354"/>
      <c r="U77" s="2354"/>
      <c r="V77" s="2354"/>
      <c r="W77" s="2354"/>
      <c r="X77" s="2354"/>
      <c r="Y77" s="2355"/>
      <c r="Z77" s="2336"/>
      <c r="AA77" s="2338"/>
      <c r="AB77" s="2338"/>
      <c r="AC77" s="2338"/>
      <c r="AD77" s="2338"/>
      <c r="AE77" s="2338"/>
      <c r="AF77" s="2338"/>
      <c r="AG77" s="2333"/>
      <c r="AH77" s="2336"/>
      <c r="AI77" s="2348"/>
      <c r="AJ77" s="2349"/>
      <c r="AK77" s="2349"/>
      <c r="AL77" s="2349"/>
      <c r="AM77" s="2349"/>
      <c r="AN77" s="2349"/>
      <c r="AO77" s="2349"/>
      <c r="AP77" s="2349"/>
      <c r="AQ77" s="2349"/>
      <c r="AR77" s="2349"/>
      <c r="AS77" s="2349"/>
      <c r="AT77" s="2349"/>
      <c r="AU77" s="2349"/>
      <c r="AV77" s="2349"/>
      <c r="AW77" s="2349"/>
      <c r="AX77" s="2362"/>
      <c r="AZ77" s="2566"/>
      <c r="BA77" s="2419"/>
      <c r="BB77" s="2422"/>
      <c r="BC77" s="2423"/>
      <c r="BD77" s="2423"/>
      <c r="BE77" s="2423"/>
      <c r="BF77" s="2423"/>
      <c r="BG77" s="2423"/>
      <c r="BH77" s="2423"/>
      <c r="BI77" s="2424"/>
      <c r="BJ77" s="2338"/>
      <c r="BK77" s="2338"/>
      <c r="BL77" s="2338"/>
      <c r="BM77" s="2338"/>
      <c r="BN77" s="2570"/>
      <c r="BO77" s="2570"/>
      <c r="BP77" s="2571"/>
      <c r="BQ77" s="2334"/>
      <c r="BR77" s="2354"/>
      <c r="BS77" s="2354"/>
      <c r="BT77" s="2354"/>
      <c r="BU77" s="2354"/>
      <c r="BV77" s="2575"/>
      <c r="BW77" s="2575"/>
      <c r="BX77" s="2576"/>
      <c r="BY77" s="2336"/>
      <c r="BZ77" s="2338"/>
      <c r="CA77" s="2338"/>
      <c r="CB77" s="2338"/>
      <c r="CC77" s="2338"/>
      <c r="CD77" s="2570"/>
      <c r="CE77" s="2570"/>
      <c r="CF77" s="2570"/>
      <c r="CG77" s="2336"/>
      <c r="CH77" s="2348"/>
      <c r="CI77" s="2349"/>
      <c r="CJ77" s="2349"/>
      <c r="CK77" s="2349"/>
      <c r="CL77" s="2349"/>
      <c r="CM77" s="2349"/>
      <c r="CN77" s="2349"/>
      <c r="CO77" s="2349"/>
      <c r="CP77" s="2349"/>
      <c r="CQ77" s="2349"/>
      <c r="CR77" s="2349"/>
      <c r="CS77" s="2349"/>
      <c r="CT77" s="2349"/>
      <c r="CU77" s="2349"/>
      <c r="CV77" s="2349"/>
      <c r="CW77" s="2573"/>
    </row>
    <row r="78" spans="1:101" ht="14.25" customHeight="1">
      <c r="A78" s="2418"/>
      <c r="B78" s="2419"/>
      <c r="C78" s="2356"/>
      <c r="D78" s="2357"/>
      <c r="E78" s="2357"/>
      <c r="F78" s="2357"/>
      <c r="G78" s="2357"/>
      <c r="H78" s="2357"/>
      <c r="I78" s="2357"/>
      <c r="J78" s="2358"/>
      <c r="K78" s="2354"/>
      <c r="L78" s="2354"/>
      <c r="M78" s="2354"/>
      <c r="N78" s="2354"/>
      <c r="O78" s="2354"/>
      <c r="P78" s="2354"/>
      <c r="Q78" s="2355"/>
      <c r="R78" s="2336" t="s">
        <v>507</v>
      </c>
      <c r="S78" s="2413"/>
      <c r="T78" s="2413"/>
      <c r="U78" s="2413"/>
      <c r="V78" s="2413"/>
      <c r="W78" s="2413"/>
      <c r="X78" s="2413"/>
      <c r="Y78" s="2414"/>
      <c r="Z78" s="2415"/>
      <c r="AA78" s="2356"/>
      <c r="AB78" s="2357"/>
      <c r="AC78" s="2357"/>
      <c r="AD78" s="2357"/>
      <c r="AE78" s="2357"/>
      <c r="AF78" s="2357"/>
      <c r="AG78" s="2357"/>
      <c r="AH78" s="2358"/>
      <c r="AI78" s="2354"/>
      <c r="AJ78" s="2354"/>
      <c r="AK78" s="2354"/>
      <c r="AL78" s="2354"/>
      <c r="AM78" s="2354"/>
      <c r="AN78" s="2354"/>
      <c r="AO78" s="2355"/>
      <c r="AP78" s="2336"/>
      <c r="AQ78" s="2354"/>
      <c r="AR78" s="2354"/>
      <c r="AS78" s="2354"/>
      <c r="AT78" s="2354"/>
      <c r="AU78" s="2354"/>
      <c r="AV78" s="2354"/>
      <c r="AW78" s="2355"/>
      <c r="AX78" s="2335"/>
      <c r="AZ78" s="2566"/>
      <c r="BA78" s="2419"/>
      <c r="BB78" s="2356"/>
      <c r="BC78" s="2357"/>
      <c r="BD78" s="2357"/>
      <c r="BE78" s="2357"/>
      <c r="BF78" s="2357"/>
      <c r="BG78" s="2357"/>
      <c r="BH78" s="2357"/>
      <c r="BI78" s="2358"/>
      <c r="BJ78" s="2354"/>
      <c r="BK78" s="2354"/>
      <c r="BL78" s="2354"/>
      <c r="BM78" s="2354"/>
      <c r="BN78" s="2354"/>
      <c r="BO78" s="2354"/>
      <c r="BP78" s="2355"/>
      <c r="BQ78" s="2336" t="s">
        <v>507</v>
      </c>
      <c r="BR78" s="2413"/>
      <c r="BS78" s="2413"/>
      <c r="BT78" s="2413"/>
      <c r="BU78" s="2413"/>
      <c r="BV78" s="2413"/>
      <c r="BW78" s="2413"/>
      <c r="BX78" s="2414"/>
      <c r="BY78" s="2415"/>
      <c r="BZ78" s="2356"/>
      <c r="CA78" s="2357"/>
      <c r="CB78" s="2357"/>
      <c r="CC78" s="2357"/>
      <c r="CD78" s="2357"/>
      <c r="CE78" s="2357"/>
      <c r="CF78" s="2357"/>
      <c r="CG78" s="2358"/>
      <c r="CH78" s="2354"/>
      <c r="CI78" s="2354"/>
      <c r="CJ78" s="2354"/>
      <c r="CK78" s="2354"/>
      <c r="CL78" s="2354"/>
      <c r="CM78" s="2354"/>
      <c r="CN78" s="2355"/>
      <c r="CO78" s="2336"/>
      <c r="CP78" s="2354"/>
      <c r="CQ78" s="2354"/>
      <c r="CR78" s="2354"/>
      <c r="CS78" s="2354"/>
      <c r="CT78" s="2354"/>
      <c r="CU78" s="2354"/>
      <c r="CV78" s="2355"/>
      <c r="CW78" s="2578"/>
    </row>
    <row r="79" spans="1:101" ht="14.25" customHeight="1" thickBot="1">
      <c r="A79" s="2420"/>
      <c r="B79" s="2421"/>
      <c r="C79" s="2407"/>
      <c r="D79" s="2408"/>
      <c r="E79" s="2408"/>
      <c r="F79" s="2408"/>
      <c r="G79" s="2408"/>
      <c r="H79" s="2408"/>
      <c r="I79" s="2408"/>
      <c r="J79" s="2409"/>
      <c r="K79" s="2410"/>
      <c r="L79" s="2410"/>
      <c r="M79" s="2410"/>
      <c r="N79" s="2410"/>
      <c r="O79" s="2410"/>
      <c r="P79" s="2410"/>
      <c r="Q79" s="2411"/>
      <c r="R79" s="2412"/>
      <c r="S79" s="2410"/>
      <c r="T79" s="2410"/>
      <c r="U79" s="2410"/>
      <c r="V79" s="2410"/>
      <c r="W79" s="2410"/>
      <c r="X79" s="2410"/>
      <c r="Y79" s="2411"/>
      <c r="Z79" s="2412"/>
      <c r="AA79" s="2407"/>
      <c r="AB79" s="2408"/>
      <c r="AC79" s="2408"/>
      <c r="AD79" s="2408"/>
      <c r="AE79" s="2408"/>
      <c r="AF79" s="2408"/>
      <c r="AG79" s="2408"/>
      <c r="AH79" s="2409"/>
      <c r="AI79" s="2410"/>
      <c r="AJ79" s="2410"/>
      <c r="AK79" s="2410"/>
      <c r="AL79" s="2410"/>
      <c r="AM79" s="2410"/>
      <c r="AN79" s="2410"/>
      <c r="AO79" s="2411"/>
      <c r="AP79" s="2412"/>
      <c r="AQ79" s="2410"/>
      <c r="AR79" s="2410"/>
      <c r="AS79" s="2410"/>
      <c r="AT79" s="2410"/>
      <c r="AU79" s="2410"/>
      <c r="AV79" s="2410"/>
      <c r="AW79" s="2411"/>
      <c r="AX79" s="2427"/>
      <c r="AZ79" s="2567"/>
      <c r="BA79" s="2421"/>
      <c r="BB79" s="2407"/>
      <c r="BC79" s="2408"/>
      <c r="BD79" s="2408"/>
      <c r="BE79" s="2408"/>
      <c r="BF79" s="2408"/>
      <c r="BG79" s="2408"/>
      <c r="BH79" s="2408"/>
      <c r="BI79" s="2409"/>
      <c r="BJ79" s="2410"/>
      <c r="BK79" s="2410"/>
      <c r="BL79" s="2410"/>
      <c r="BM79" s="2410"/>
      <c r="BN79" s="2410"/>
      <c r="BO79" s="2410"/>
      <c r="BP79" s="2411"/>
      <c r="BQ79" s="2412"/>
      <c r="BR79" s="2410"/>
      <c r="BS79" s="2410"/>
      <c r="BT79" s="2410"/>
      <c r="BU79" s="2410"/>
      <c r="BV79" s="2410"/>
      <c r="BW79" s="2410"/>
      <c r="BX79" s="2411"/>
      <c r="BY79" s="2412"/>
      <c r="BZ79" s="2407"/>
      <c r="CA79" s="2408"/>
      <c r="CB79" s="2408"/>
      <c r="CC79" s="2408"/>
      <c r="CD79" s="2408"/>
      <c r="CE79" s="2408"/>
      <c r="CF79" s="2408"/>
      <c r="CG79" s="2409"/>
      <c r="CH79" s="2410"/>
      <c r="CI79" s="2410"/>
      <c r="CJ79" s="2410"/>
      <c r="CK79" s="2410"/>
      <c r="CL79" s="2410"/>
      <c r="CM79" s="2410"/>
      <c r="CN79" s="2411"/>
      <c r="CO79" s="2412"/>
      <c r="CP79" s="2410"/>
      <c r="CQ79" s="2410"/>
      <c r="CR79" s="2410"/>
      <c r="CS79" s="2410"/>
      <c r="CT79" s="2410"/>
      <c r="CU79" s="2410"/>
      <c r="CV79" s="2411"/>
      <c r="CW79" s="2593"/>
    </row>
    <row r="80" spans="1:101" ht="12" customHeight="1">
      <c r="P80" s="2425" t="s">
        <v>566</v>
      </c>
      <c r="Q80" s="2425"/>
      <c r="R80" s="2425"/>
      <c r="S80" s="2425"/>
      <c r="T80" s="2425"/>
      <c r="U80" s="2425"/>
      <c r="V80" s="2425"/>
      <c r="W80" s="2425"/>
      <c r="X80" s="2425"/>
      <c r="Y80" s="2425"/>
      <c r="Z80" s="2425"/>
      <c r="AA80" s="2425"/>
      <c r="AB80" s="2425"/>
      <c r="AC80" s="2425"/>
      <c r="AD80" s="2425"/>
      <c r="AE80" s="2425"/>
      <c r="AF80" s="2425"/>
      <c r="AG80" s="2425"/>
      <c r="AH80" s="2425"/>
      <c r="AI80" s="2425"/>
      <c r="AJ80" s="2425"/>
      <c r="AK80" s="2425"/>
      <c r="AL80" s="2425"/>
      <c r="AM80" s="2425"/>
      <c r="AN80" s="2425"/>
      <c r="AO80" s="2425"/>
      <c r="AP80" s="2425"/>
      <c r="AQ80" s="2425"/>
      <c r="AR80" s="2425"/>
      <c r="AS80" s="2425"/>
      <c r="AT80" s="2425"/>
      <c r="AU80" s="2425"/>
      <c r="AV80" s="2425"/>
      <c r="AW80" s="2425"/>
      <c r="AX80" s="2425"/>
      <c r="AZ80" s="560"/>
      <c r="BA80" s="355"/>
      <c r="BB80" s="355"/>
      <c r="BC80" s="355"/>
      <c r="BD80" s="355"/>
      <c r="BE80" s="355"/>
      <c r="BF80" s="355"/>
      <c r="BG80" s="355"/>
      <c r="BH80" s="355"/>
      <c r="BI80" s="355"/>
      <c r="BJ80" s="355"/>
      <c r="BK80" s="355"/>
      <c r="BL80" s="355"/>
      <c r="BM80" s="355"/>
      <c r="BN80" s="355"/>
      <c r="BO80" s="2425" t="s">
        <v>566</v>
      </c>
      <c r="BP80" s="2425"/>
      <c r="BQ80" s="2425"/>
      <c r="BR80" s="2425"/>
      <c r="BS80" s="2425"/>
      <c r="BT80" s="2425"/>
      <c r="BU80" s="2425"/>
      <c r="BV80" s="2425"/>
      <c r="BW80" s="2425"/>
      <c r="BX80" s="2425"/>
      <c r="BY80" s="2425"/>
      <c r="BZ80" s="2425"/>
      <c r="CA80" s="2425"/>
      <c r="CB80" s="2425"/>
      <c r="CC80" s="2425"/>
      <c r="CD80" s="2425"/>
      <c r="CE80" s="2425"/>
      <c r="CF80" s="2425"/>
      <c r="CG80" s="2425"/>
      <c r="CH80" s="2425"/>
      <c r="CI80" s="2425"/>
      <c r="CJ80" s="2425"/>
      <c r="CK80" s="2425"/>
      <c r="CL80" s="2425"/>
      <c r="CM80" s="2425"/>
      <c r="CN80" s="2425"/>
      <c r="CO80" s="2425"/>
      <c r="CP80" s="2425"/>
      <c r="CQ80" s="2425"/>
      <c r="CR80" s="2425"/>
      <c r="CS80" s="2425"/>
      <c r="CT80" s="2425"/>
      <c r="CU80" s="2425"/>
      <c r="CV80" s="2425"/>
      <c r="CW80" s="2594"/>
    </row>
    <row r="81" spans="1:101" ht="12" customHeight="1" thickBot="1">
      <c r="P81" s="2426"/>
      <c r="Q81" s="2426"/>
      <c r="R81" s="2426"/>
      <c r="S81" s="2426"/>
      <c r="T81" s="2426"/>
      <c r="U81" s="2426"/>
      <c r="V81" s="2426"/>
      <c r="W81" s="2426"/>
      <c r="X81" s="2426"/>
      <c r="Y81" s="2426"/>
      <c r="Z81" s="2426"/>
      <c r="AA81" s="2426"/>
      <c r="AB81" s="2426"/>
      <c r="AC81" s="2426"/>
      <c r="AD81" s="2426"/>
      <c r="AE81" s="2426"/>
      <c r="AF81" s="2426"/>
      <c r="AG81" s="2426"/>
      <c r="AH81" s="2426"/>
      <c r="AI81" s="2426"/>
      <c r="AJ81" s="2426"/>
      <c r="AK81" s="2426"/>
      <c r="AL81" s="2426"/>
      <c r="AM81" s="2426"/>
      <c r="AN81" s="2426"/>
      <c r="AO81" s="2426"/>
      <c r="AP81" s="2426"/>
      <c r="AQ81" s="2426"/>
      <c r="AR81" s="2426"/>
      <c r="AS81" s="2426"/>
      <c r="AT81" s="2426"/>
      <c r="AU81" s="2426"/>
      <c r="AV81" s="2426"/>
      <c r="AW81" s="2426"/>
      <c r="AX81" s="2426"/>
      <c r="AZ81" s="560"/>
      <c r="BA81" s="355"/>
      <c r="BB81" s="355"/>
      <c r="BC81" s="355"/>
      <c r="BD81" s="355"/>
      <c r="BE81" s="355"/>
      <c r="BF81" s="355"/>
      <c r="BG81" s="355"/>
      <c r="BH81" s="355"/>
      <c r="BI81" s="355"/>
      <c r="BJ81" s="355"/>
      <c r="BK81" s="355"/>
      <c r="BL81" s="355"/>
      <c r="BM81" s="355"/>
      <c r="BN81" s="355"/>
      <c r="BO81" s="2426"/>
      <c r="BP81" s="2426"/>
      <c r="BQ81" s="2426"/>
      <c r="BR81" s="2426"/>
      <c r="BS81" s="2426"/>
      <c r="BT81" s="2426"/>
      <c r="BU81" s="2426"/>
      <c r="BV81" s="2426"/>
      <c r="BW81" s="2426"/>
      <c r="BX81" s="2426"/>
      <c r="BY81" s="2426"/>
      <c r="BZ81" s="2426"/>
      <c r="CA81" s="2426"/>
      <c r="CB81" s="2426"/>
      <c r="CC81" s="2426"/>
      <c r="CD81" s="2426"/>
      <c r="CE81" s="2426"/>
      <c r="CF81" s="2426"/>
      <c r="CG81" s="2426"/>
      <c r="CH81" s="2426"/>
      <c r="CI81" s="2426"/>
      <c r="CJ81" s="2426"/>
      <c r="CK81" s="2426"/>
      <c r="CL81" s="2426"/>
      <c r="CM81" s="2426"/>
      <c r="CN81" s="2426"/>
      <c r="CO81" s="2426"/>
      <c r="CP81" s="2426"/>
      <c r="CQ81" s="2426"/>
      <c r="CR81" s="2426"/>
      <c r="CS81" s="2426"/>
      <c r="CT81" s="2426"/>
      <c r="CU81" s="2426"/>
      <c r="CV81" s="2426"/>
      <c r="CW81" s="2595"/>
    </row>
    <row r="82" spans="1:101" ht="12" customHeight="1">
      <c r="A82" s="2364" t="s">
        <v>289</v>
      </c>
      <c r="B82" s="2365"/>
      <c r="C82" s="2365"/>
      <c r="D82" s="2365"/>
      <c r="E82" s="2365"/>
      <c r="F82" s="2365"/>
      <c r="G82" s="2365"/>
      <c r="H82" s="2365"/>
      <c r="I82" s="2365"/>
      <c r="J82" s="2365"/>
      <c r="K82" s="2365"/>
      <c r="L82" s="2365"/>
      <c r="M82" s="2365"/>
      <c r="N82" s="2365"/>
      <c r="O82" s="2366"/>
      <c r="P82" s="2373" t="s">
        <v>288</v>
      </c>
      <c r="Q82" s="2373"/>
      <c r="R82" s="2373"/>
      <c r="S82" s="2373"/>
      <c r="T82" s="2373"/>
      <c r="U82" s="2373"/>
      <c r="V82" s="2373"/>
      <c r="W82" s="2373"/>
      <c r="X82" s="2373"/>
      <c r="Y82" s="2373"/>
      <c r="Z82" s="2373"/>
      <c r="AD82" s="2374" t="s">
        <v>287</v>
      </c>
      <c r="AE82" s="2375"/>
      <c r="AF82" s="2375"/>
      <c r="AG82" s="2375"/>
      <c r="AH82" s="2375"/>
      <c r="AI82" s="2375"/>
      <c r="AJ82" s="2375"/>
      <c r="AK82" s="2375"/>
      <c r="AL82" s="2375"/>
      <c r="AM82" s="2375"/>
      <c r="AN82" s="2375"/>
      <c r="AO82" s="2375"/>
      <c r="AP82" s="2375"/>
      <c r="AQ82" s="2375"/>
      <c r="AR82" s="2375"/>
      <c r="AS82" s="2375"/>
      <c r="AT82" s="2375"/>
      <c r="AU82" s="2375"/>
      <c r="AV82" s="2375"/>
      <c r="AW82" s="2375"/>
      <c r="AX82" s="2376"/>
      <c r="AZ82" s="2596" t="s">
        <v>289</v>
      </c>
      <c r="BA82" s="2365"/>
      <c r="BB82" s="2365"/>
      <c r="BC82" s="2365"/>
      <c r="BD82" s="2365"/>
      <c r="BE82" s="2365"/>
      <c r="BF82" s="2365"/>
      <c r="BG82" s="2365"/>
      <c r="BH82" s="2365"/>
      <c r="BI82" s="2365"/>
      <c r="BJ82" s="2365"/>
      <c r="BK82" s="2365"/>
      <c r="BL82" s="2365"/>
      <c r="BM82" s="2365"/>
      <c r="BN82" s="2366"/>
      <c r="BO82" s="2599" t="s">
        <v>288</v>
      </c>
      <c r="BP82" s="2599"/>
      <c r="BQ82" s="2599"/>
      <c r="BR82" s="2599"/>
      <c r="BS82" s="2599"/>
      <c r="BT82" s="2599"/>
      <c r="BU82" s="2599"/>
      <c r="BV82" s="2599"/>
      <c r="BW82" s="2599"/>
      <c r="BX82" s="2599"/>
      <c r="BY82" s="2599"/>
      <c r="BZ82" s="355"/>
      <c r="CA82" s="355"/>
      <c r="CB82" s="355"/>
      <c r="CC82" s="2374" t="s">
        <v>287</v>
      </c>
      <c r="CD82" s="2375"/>
      <c r="CE82" s="2375"/>
      <c r="CF82" s="2375"/>
      <c r="CG82" s="2375"/>
      <c r="CH82" s="2375"/>
      <c r="CI82" s="2375"/>
      <c r="CJ82" s="2375"/>
      <c r="CK82" s="2375"/>
      <c r="CL82" s="2375"/>
      <c r="CM82" s="2375"/>
      <c r="CN82" s="2375"/>
      <c r="CO82" s="2375"/>
      <c r="CP82" s="2375"/>
      <c r="CQ82" s="2375"/>
      <c r="CR82" s="2375"/>
      <c r="CS82" s="2375"/>
      <c r="CT82" s="2375"/>
      <c r="CU82" s="2375"/>
      <c r="CV82" s="2375"/>
      <c r="CW82" s="2600"/>
    </row>
    <row r="83" spans="1:101" ht="12" customHeight="1">
      <c r="A83" s="2367"/>
      <c r="B83" s="2368"/>
      <c r="C83" s="2368"/>
      <c r="D83" s="2368"/>
      <c r="E83" s="2368"/>
      <c r="F83" s="2368"/>
      <c r="G83" s="2368"/>
      <c r="H83" s="2368"/>
      <c r="I83" s="2368"/>
      <c r="J83" s="2368"/>
      <c r="K83" s="2368"/>
      <c r="L83" s="2368"/>
      <c r="M83" s="2368"/>
      <c r="N83" s="2368"/>
      <c r="O83" s="2369"/>
      <c r="P83" s="2373"/>
      <c r="Q83" s="2373"/>
      <c r="R83" s="2373"/>
      <c r="S83" s="2373"/>
      <c r="T83" s="2373"/>
      <c r="U83" s="2373"/>
      <c r="V83" s="2373"/>
      <c r="W83" s="2373"/>
      <c r="X83" s="2373"/>
      <c r="Y83" s="2373"/>
      <c r="Z83" s="2373"/>
      <c r="AD83" s="2377"/>
      <c r="AE83" s="2378"/>
      <c r="AF83" s="2378"/>
      <c r="AG83" s="2378"/>
      <c r="AH83" s="2378"/>
      <c r="AI83" s="2378"/>
      <c r="AJ83" s="2378"/>
      <c r="AK83" s="2378"/>
      <c r="AL83" s="2378"/>
      <c r="AM83" s="2378"/>
      <c r="AN83" s="2378"/>
      <c r="AO83" s="2378"/>
      <c r="AP83" s="2378"/>
      <c r="AQ83" s="2378"/>
      <c r="AR83" s="2378"/>
      <c r="AS83" s="2378"/>
      <c r="AT83" s="2378"/>
      <c r="AU83" s="2378"/>
      <c r="AV83" s="2378"/>
      <c r="AW83" s="2378"/>
      <c r="AX83" s="2379"/>
      <c r="AZ83" s="2597"/>
      <c r="BA83" s="2368"/>
      <c r="BB83" s="2368"/>
      <c r="BC83" s="2368"/>
      <c r="BD83" s="2368"/>
      <c r="BE83" s="2368"/>
      <c r="BF83" s="2368"/>
      <c r="BG83" s="2368"/>
      <c r="BH83" s="2368"/>
      <c r="BI83" s="2368"/>
      <c r="BJ83" s="2368"/>
      <c r="BK83" s="2368"/>
      <c r="BL83" s="2368"/>
      <c r="BM83" s="2368"/>
      <c r="BN83" s="2369"/>
      <c r="BO83" s="2599"/>
      <c r="BP83" s="2599"/>
      <c r="BQ83" s="2599"/>
      <c r="BR83" s="2599"/>
      <c r="BS83" s="2599"/>
      <c r="BT83" s="2599"/>
      <c r="BU83" s="2599"/>
      <c r="BV83" s="2599"/>
      <c r="BW83" s="2599"/>
      <c r="BX83" s="2599"/>
      <c r="BY83" s="2599"/>
      <c r="BZ83" s="355"/>
      <c r="CA83" s="355"/>
      <c r="CB83" s="355"/>
      <c r="CC83" s="2377"/>
      <c r="CD83" s="2378"/>
      <c r="CE83" s="2378"/>
      <c r="CF83" s="2378"/>
      <c r="CG83" s="2378"/>
      <c r="CH83" s="2378"/>
      <c r="CI83" s="2378"/>
      <c r="CJ83" s="2378"/>
      <c r="CK83" s="2378"/>
      <c r="CL83" s="2378"/>
      <c r="CM83" s="2378"/>
      <c r="CN83" s="2378"/>
      <c r="CO83" s="2378"/>
      <c r="CP83" s="2378"/>
      <c r="CQ83" s="2378"/>
      <c r="CR83" s="2378"/>
      <c r="CS83" s="2378"/>
      <c r="CT83" s="2378"/>
      <c r="CU83" s="2378"/>
      <c r="CV83" s="2378"/>
      <c r="CW83" s="2601"/>
    </row>
    <row r="84" spans="1:101" ht="12" customHeight="1">
      <c r="A84" s="2367"/>
      <c r="B84" s="2368"/>
      <c r="C84" s="2368"/>
      <c r="D84" s="2368"/>
      <c r="E84" s="2368"/>
      <c r="F84" s="2368"/>
      <c r="G84" s="2368"/>
      <c r="H84" s="2368"/>
      <c r="I84" s="2368"/>
      <c r="J84" s="2368"/>
      <c r="K84" s="2368"/>
      <c r="L84" s="2368"/>
      <c r="M84" s="2368"/>
      <c r="N84" s="2368"/>
      <c r="O84" s="2369"/>
      <c r="P84" s="2373"/>
      <c r="Q84" s="2373"/>
      <c r="R84" s="2373"/>
      <c r="S84" s="2373"/>
      <c r="T84" s="2373"/>
      <c r="U84" s="2373"/>
      <c r="V84" s="2373"/>
      <c r="W84" s="2373"/>
      <c r="X84" s="2373"/>
      <c r="Y84" s="2373"/>
      <c r="Z84" s="2373"/>
      <c r="AA84" s="356"/>
      <c r="AB84" s="356"/>
      <c r="AC84" s="203"/>
      <c r="AD84" s="2377"/>
      <c r="AE84" s="2378"/>
      <c r="AF84" s="2378"/>
      <c r="AG84" s="2378"/>
      <c r="AH84" s="2378"/>
      <c r="AI84" s="2378"/>
      <c r="AJ84" s="2378"/>
      <c r="AK84" s="2378"/>
      <c r="AL84" s="2378"/>
      <c r="AM84" s="2378"/>
      <c r="AN84" s="2378"/>
      <c r="AO84" s="2378"/>
      <c r="AP84" s="2378"/>
      <c r="AQ84" s="2378"/>
      <c r="AR84" s="2378"/>
      <c r="AS84" s="2378"/>
      <c r="AT84" s="2378"/>
      <c r="AU84" s="2378"/>
      <c r="AV84" s="2378"/>
      <c r="AW84" s="2378"/>
      <c r="AX84" s="2379"/>
      <c r="AZ84" s="2597"/>
      <c r="BA84" s="2368"/>
      <c r="BB84" s="2368"/>
      <c r="BC84" s="2368"/>
      <c r="BD84" s="2368"/>
      <c r="BE84" s="2368"/>
      <c r="BF84" s="2368"/>
      <c r="BG84" s="2368"/>
      <c r="BH84" s="2368"/>
      <c r="BI84" s="2368"/>
      <c r="BJ84" s="2368"/>
      <c r="BK84" s="2368"/>
      <c r="BL84" s="2368"/>
      <c r="BM84" s="2368"/>
      <c r="BN84" s="2369"/>
      <c r="BO84" s="2599"/>
      <c r="BP84" s="2599"/>
      <c r="BQ84" s="2599"/>
      <c r="BR84" s="2599"/>
      <c r="BS84" s="2599"/>
      <c r="BT84" s="2599"/>
      <c r="BU84" s="2599"/>
      <c r="BV84" s="2599"/>
      <c r="BW84" s="2599"/>
      <c r="BX84" s="2599"/>
      <c r="BY84" s="2599"/>
      <c r="BZ84" s="356"/>
      <c r="CA84" s="356"/>
      <c r="CB84" s="203"/>
      <c r="CC84" s="2377"/>
      <c r="CD84" s="2378"/>
      <c r="CE84" s="2378"/>
      <c r="CF84" s="2378"/>
      <c r="CG84" s="2378"/>
      <c r="CH84" s="2378"/>
      <c r="CI84" s="2378"/>
      <c r="CJ84" s="2378"/>
      <c r="CK84" s="2378"/>
      <c r="CL84" s="2378"/>
      <c r="CM84" s="2378"/>
      <c r="CN84" s="2378"/>
      <c r="CO84" s="2378"/>
      <c r="CP84" s="2378"/>
      <c r="CQ84" s="2378"/>
      <c r="CR84" s="2378"/>
      <c r="CS84" s="2378"/>
      <c r="CT84" s="2378"/>
      <c r="CU84" s="2378"/>
      <c r="CV84" s="2378"/>
      <c r="CW84" s="2601"/>
    </row>
    <row r="85" spans="1:101" ht="12" customHeight="1" thickBot="1">
      <c r="A85" s="2370"/>
      <c r="B85" s="2371"/>
      <c r="C85" s="2371"/>
      <c r="D85" s="2371"/>
      <c r="E85" s="2371"/>
      <c r="F85" s="2371"/>
      <c r="G85" s="2371"/>
      <c r="H85" s="2371"/>
      <c r="I85" s="2371"/>
      <c r="J85" s="2371"/>
      <c r="K85" s="2371"/>
      <c r="L85" s="2371"/>
      <c r="M85" s="2371"/>
      <c r="N85" s="2371"/>
      <c r="O85" s="2372"/>
      <c r="P85" s="2373"/>
      <c r="Q85" s="2373"/>
      <c r="R85" s="2373"/>
      <c r="S85" s="2373"/>
      <c r="T85" s="2373"/>
      <c r="U85" s="2373"/>
      <c r="V85" s="2373"/>
      <c r="W85" s="2373"/>
      <c r="X85" s="2373"/>
      <c r="Y85" s="2373"/>
      <c r="Z85" s="2373"/>
      <c r="AA85" s="356"/>
      <c r="AB85" s="356"/>
      <c r="AC85" s="203"/>
      <c r="AD85" s="2380"/>
      <c r="AE85" s="2381"/>
      <c r="AF85" s="2381"/>
      <c r="AG85" s="2381"/>
      <c r="AH85" s="2381"/>
      <c r="AI85" s="2381"/>
      <c r="AJ85" s="2381"/>
      <c r="AK85" s="2381"/>
      <c r="AL85" s="2381"/>
      <c r="AM85" s="2381"/>
      <c r="AN85" s="2381"/>
      <c r="AO85" s="2381"/>
      <c r="AP85" s="2381"/>
      <c r="AQ85" s="2381"/>
      <c r="AR85" s="2381"/>
      <c r="AS85" s="2381"/>
      <c r="AT85" s="2381"/>
      <c r="AU85" s="2381"/>
      <c r="AV85" s="2381"/>
      <c r="AW85" s="2381"/>
      <c r="AX85" s="2382"/>
      <c r="AZ85" s="2598"/>
      <c r="BA85" s="2371"/>
      <c r="BB85" s="2371"/>
      <c r="BC85" s="2371"/>
      <c r="BD85" s="2371"/>
      <c r="BE85" s="2371"/>
      <c r="BF85" s="2371"/>
      <c r="BG85" s="2371"/>
      <c r="BH85" s="2371"/>
      <c r="BI85" s="2371"/>
      <c r="BJ85" s="2371"/>
      <c r="BK85" s="2371"/>
      <c r="BL85" s="2371"/>
      <c r="BM85" s="2371"/>
      <c r="BN85" s="2372"/>
      <c r="BO85" s="2599"/>
      <c r="BP85" s="2599"/>
      <c r="BQ85" s="2599"/>
      <c r="BR85" s="2599"/>
      <c r="BS85" s="2599"/>
      <c r="BT85" s="2599"/>
      <c r="BU85" s="2599"/>
      <c r="BV85" s="2599"/>
      <c r="BW85" s="2599"/>
      <c r="BX85" s="2599"/>
      <c r="BY85" s="2599"/>
      <c r="BZ85" s="356"/>
      <c r="CA85" s="356"/>
      <c r="CB85" s="203"/>
      <c r="CC85" s="2380"/>
      <c r="CD85" s="2381"/>
      <c r="CE85" s="2381"/>
      <c r="CF85" s="2381"/>
      <c r="CG85" s="2381"/>
      <c r="CH85" s="2381"/>
      <c r="CI85" s="2381"/>
      <c r="CJ85" s="2381"/>
      <c r="CK85" s="2381"/>
      <c r="CL85" s="2381"/>
      <c r="CM85" s="2381"/>
      <c r="CN85" s="2381"/>
      <c r="CO85" s="2381"/>
      <c r="CP85" s="2381"/>
      <c r="CQ85" s="2381"/>
      <c r="CR85" s="2381"/>
      <c r="CS85" s="2381"/>
      <c r="CT85" s="2381"/>
      <c r="CU85" s="2381"/>
      <c r="CV85" s="2381"/>
      <c r="CW85" s="2602"/>
    </row>
    <row r="86" spans="1:101" ht="12" customHeight="1" thickBot="1">
      <c r="P86" s="126"/>
      <c r="AM86" s="355"/>
      <c r="AN86" s="355"/>
      <c r="AO86" s="355"/>
      <c r="AP86" s="355"/>
      <c r="AQ86" s="355"/>
      <c r="AR86" s="355"/>
      <c r="AS86" s="355"/>
      <c r="AT86" s="355"/>
      <c r="AU86" s="355"/>
      <c r="AV86" s="355"/>
      <c r="AW86" s="355"/>
      <c r="AX86" s="355"/>
      <c r="AZ86" s="560"/>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561"/>
    </row>
    <row r="87" spans="1:101" ht="12" customHeight="1">
      <c r="A87" s="2383" t="s">
        <v>466</v>
      </c>
      <c r="B87" s="2384"/>
      <c r="C87" s="2384"/>
      <c r="D87" s="2384"/>
      <c r="E87" s="2384"/>
      <c r="F87" s="2384"/>
      <c r="G87" s="2384"/>
      <c r="H87" s="2384"/>
      <c r="I87" s="2384"/>
      <c r="J87" s="2384"/>
      <c r="K87" s="2385"/>
      <c r="L87" s="2389"/>
      <c r="M87" s="2390"/>
      <c r="N87" s="2390"/>
      <c r="O87" s="2390"/>
      <c r="P87" s="2390"/>
      <c r="Q87" s="2390"/>
      <c r="R87" s="2390"/>
      <c r="S87" s="2390"/>
      <c r="T87" s="2391"/>
      <c r="U87" s="2398" t="s">
        <v>290</v>
      </c>
      <c r="V87" s="2398"/>
      <c r="W87" s="2398"/>
      <c r="X87" s="2398"/>
      <c r="Y87" s="2398"/>
      <c r="Z87" s="2398"/>
      <c r="AA87" s="2398"/>
      <c r="AB87" s="2398"/>
      <c r="AC87" s="2398"/>
      <c r="AD87" s="2398"/>
      <c r="AE87" s="2398"/>
      <c r="AF87" s="2398"/>
      <c r="AG87" s="2398"/>
      <c r="AH87" s="2398"/>
      <c r="AI87" s="2398"/>
      <c r="AJ87" s="2398"/>
      <c r="AK87" s="2398"/>
      <c r="AL87" s="2398"/>
      <c r="AM87" s="2398"/>
      <c r="AN87" s="2398"/>
      <c r="AO87" s="2398"/>
      <c r="AP87" s="2398"/>
      <c r="AQ87" s="2398"/>
      <c r="AR87" s="2398"/>
      <c r="AS87" s="2398"/>
      <c r="AT87" s="2398"/>
      <c r="AU87" s="2398"/>
      <c r="AV87" s="2398"/>
      <c r="AW87" s="2398"/>
      <c r="AX87" s="2399"/>
      <c r="AZ87" s="2581" t="s">
        <v>466</v>
      </c>
      <c r="BA87" s="2384"/>
      <c r="BB87" s="2384"/>
      <c r="BC87" s="2384"/>
      <c r="BD87" s="2384"/>
      <c r="BE87" s="2384"/>
      <c r="BF87" s="2384"/>
      <c r="BG87" s="2384"/>
      <c r="BH87" s="2384"/>
      <c r="BI87" s="2384"/>
      <c r="BJ87" s="2385"/>
      <c r="BK87" s="2389"/>
      <c r="BL87" s="2390"/>
      <c r="BM87" s="2390"/>
      <c r="BN87" s="2390"/>
      <c r="BO87" s="2390"/>
      <c r="BP87" s="2390"/>
      <c r="BQ87" s="2390"/>
      <c r="BR87" s="2390"/>
      <c r="BS87" s="2391"/>
      <c r="BT87" s="2398" t="s">
        <v>290</v>
      </c>
      <c r="BU87" s="2398"/>
      <c r="BV87" s="2398"/>
      <c r="BW87" s="2398"/>
      <c r="BX87" s="2398"/>
      <c r="BY87" s="2398"/>
      <c r="BZ87" s="2398"/>
      <c r="CA87" s="2398"/>
      <c r="CB87" s="2398"/>
      <c r="CC87" s="2398"/>
      <c r="CD87" s="2398"/>
      <c r="CE87" s="2398"/>
      <c r="CF87" s="2398"/>
      <c r="CG87" s="2398"/>
      <c r="CH87" s="2398"/>
      <c r="CI87" s="2398"/>
      <c r="CJ87" s="2398"/>
      <c r="CK87" s="2398"/>
      <c r="CL87" s="2398"/>
      <c r="CM87" s="2398"/>
      <c r="CN87" s="2398"/>
      <c r="CO87" s="2398"/>
      <c r="CP87" s="2398"/>
      <c r="CQ87" s="2398"/>
      <c r="CR87" s="2398"/>
      <c r="CS87" s="2398"/>
      <c r="CT87" s="2398"/>
      <c r="CU87" s="2398"/>
      <c r="CV87" s="2398"/>
      <c r="CW87" s="2586"/>
    </row>
    <row r="88" spans="1:101" ht="12" customHeight="1">
      <c r="A88" s="2386"/>
      <c r="B88" s="2387"/>
      <c r="C88" s="2387"/>
      <c r="D88" s="2387"/>
      <c r="E88" s="2387"/>
      <c r="F88" s="2387"/>
      <c r="G88" s="2387"/>
      <c r="H88" s="2387"/>
      <c r="I88" s="2387"/>
      <c r="J88" s="2387"/>
      <c r="K88" s="2388"/>
      <c r="L88" s="2392"/>
      <c r="M88" s="2393"/>
      <c r="N88" s="2393"/>
      <c r="O88" s="2393"/>
      <c r="P88" s="2393"/>
      <c r="Q88" s="2393"/>
      <c r="R88" s="2393"/>
      <c r="S88" s="2393"/>
      <c r="T88" s="2394"/>
      <c r="U88" s="2400"/>
      <c r="V88" s="2400"/>
      <c r="W88" s="2400"/>
      <c r="X88" s="2400"/>
      <c r="Y88" s="2400"/>
      <c r="Z88" s="2400"/>
      <c r="AA88" s="2400"/>
      <c r="AB88" s="2400"/>
      <c r="AC88" s="2400"/>
      <c r="AD88" s="2400"/>
      <c r="AE88" s="2400"/>
      <c r="AF88" s="2400"/>
      <c r="AG88" s="2400"/>
      <c r="AH88" s="2400"/>
      <c r="AI88" s="2400"/>
      <c r="AJ88" s="2400"/>
      <c r="AK88" s="2400"/>
      <c r="AL88" s="2400"/>
      <c r="AM88" s="2400"/>
      <c r="AN88" s="2400"/>
      <c r="AO88" s="2400"/>
      <c r="AP88" s="2400"/>
      <c r="AQ88" s="2400"/>
      <c r="AR88" s="2400"/>
      <c r="AS88" s="2400"/>
      <c r="AT88" s="2400"/>
      <c r="AU88" s="2400"/>
      <c r="AV88" s="2400"/>
      <c r="AW88" s="2400"/>
      <c r="AX88" s="2401"/>
      <c r="AZ88" s="2582"/>
      <c r="BA88" s="2387"/>
      <c r="BB88" s="2387"/>
      <c r="BC88" s="2387"/>
      <c r="BD88" s="2387"/>
      <c r="BE88" s="2387"/>
      <c r="BF88" s="2387"/>
      <c r="BG88" s="2387"/>
      <c r="BH88" s="2387"/>
      <c r="BI88" s="2387"/>
      <c r="BJ88" s="2388"/>
      <c r="BK88" s="2392"/>
      <c r="BL88" s="2393"/>
      <c r="BM88" s="2393"/>
      <c r="BN88" s="2393"/>
      <c r="BO88" s="2393"/>
      <c r="BP88" s="2393"/>
      <c r="BQ88" s="2393"/>
      <c r="BR88" s="2393"/>
      <c r="BS88" s="2394"/>
      <c r="BT88" s="2400"/>
      <c r="BU88" s="2400"/>
      <c r="BV88" s="2400"/>
      <c r="BW88" s="2400"/>
      <c r="BX88" s="2400"/>
      <c r="BY88" s="2400"/>
      <c r="BZ88" s="2400"/>
      <c r="CA88" s="2400"/>
      <c r="CB88" s="2400"/>
      <c r="CC88" s="2400"/>
      <c r="CD88" s="2400"/>
      <c r="CE88" s="2400"/>
      <c r="CF88" s="2400"/>
      <c r="CG88" s="2400"/>
      <c r="CH88" s="2400"/>
      <c r="CI88" s="2400"/>
      <c r="CJ88" s="2400"/>
      <c r="CK88" s="2400"/>
      <c r="CL88" s="2400"/>
      <c r="CM88" s="2400"/>
      <c r="CN88" s="2400"/>
      <c r="CO88" s="2400"/>
      <c r="CP88" s="2400"/>
      <c r="CQ88" s="2400"/>
      <c r="CR88" s="2400"/>
      <c r="CS88" s="2400"/>
      <c r="CT88" s="2400"/>
      <c r="CU88" s="2400"/>
      <c r="CV88" s="2400"/>
      <c r="CW88" s="2587"/>
    </row>
    <row r="89" spans="1:101" ht="12" customHeight="1" thickBot="1">
      <c r="A89" s="2404" t="s">
        <v>291</v>
      </c>
      <c r="B89" s="2405"/>
      <c r="C89" s="2405"/>
      <c r="D89" s="2405"/>
      <c r="E89" s="2405"/>
      <c r="F89" s="2405"/>
      <c r="G89" s="2405"/>
      <c r="H89" s="2405"/>
      <c r="I89" s="2405"/>
      <c r="J89" s="2405"/>
      <c r="K89" s="2406"/>
      <c r="L89" s="2395"/>
      <c r="M89" s="2396"/>
      <c r="N89" s="2396"/>
      <c r="O89" s="2396"/>
      <c r="P89" s="2396"/>
      <c r="Q89" s="2396"/>
      <c r="R89" s="2396"/>
      <c r="S89" s="2396"/>
      <c r="T89" s="2397"/>
      <c r="U89" s="2402"/>
      <c r="V89" s="2402"/>
      <c r="W89" s="2402"/>
      <c r="X89" s="2402"/>
      <c r="Y89" s="2402"/>
      <c r="Z89" s="2402"/>
      <c r="AA89" s="2402"/>
      <c r="AB89" s="2402"/>
      <c r="AC89" s="2402"/>
      <c r="AD89" s="2402"/>
      <c r="AE89" s="2402"/>
      <c r="AF89" s="2402"/>
      <c r="AG89" s="2402"/>
      <c r="AH89" s="2402"/>
      <c r="AI89" s="2402"/>
      <c r="AJ89" s="2402"/>
      <c r="AK89" s="2402"/>
      <c r="AL89" s="2402"/>
      <c r="AM89" s="2402"/>
      <c r="AN89" s="2402"/>
      <c r="AO89" s="2402"/>
      <c r="AP89" s="2402"/>
      <c r="AQ89" s="2402"/>
      <c r="AR89" s="2402"/>
      <c r="AS89" s="2402"/>
      <c r="AT89" s="2402"/>
      <c r="AU89" s="2402"/>
      <c r="AV89" s="2402"/>
      <c r="AW89" s="2402"/>
      <c r="AX89" s="2403"/>
      <c r="AZ89" s="2590" t="s">
        <v>291</v>
      </c>
      <c r="BA89" s="2591"/>
      <c r="BB89" s="2591"/>
      <c r="BC89" s="2591"/>
      <c r="BD89" s="2591"/>
      <c r="BE89" s="2591"/>
      <c r="BF89" s="2591"/>
      <c r="BG89" s="2591"/>
      <c r="BH89" s="2591"/>
      <c r="BI89" s="2591"/>
      <c r="BJ89" s="2592"/>
      <c r="BK89" s="2583"/>
      <c r="BL89" s="2584"/>
      <c r="BM89" s="2584"/>
      <c r="BN89" s="2584"/>
      <c r="BO89" s="2584"/>
      <c r="BP89" s="2584"/>
      <c r="BQ89" s="2584"/>
      <c r="BR89" s="2584"/>
      <c r="BS89" s="2585"/>
      <c r="BT89" s="2588"/>
      <c r="BU89" s="2588"/>
      <c r="BV89" s="2588"/>
      <c r="BW89" s="2588"/>
      <c r="BX89" s="2588"/>
      <c r="BY89" s="2588"/>
      <c r="BZ89" s="2588"/>
      <c r="CA89" s="2588"/>
      <c r="CB89" s="2588"/>
      <c r="CC89" s="2588"/>
      <c r="CD89" s="2588"/>
      <c r="CE89" s="2588"/>
      <c r="CF89" s="2588"/>
      <c r="CG89" s="2588"/>
      <c r="CH89" s="2588"/>
      <c r="CI89" s="2588"/>
      <c r="CJ89" s="2588"/>
      <c r="CK89" s="2588"/>
      <c r="CL89" s="2588"/>
      <c r="CM89" s="2588"/>
      <c r="CN89" s="2588"/>
      <c r="CO89" s="2588"/>
      <c r="CP89" s="2588"/>
      <c r="CQ89" s="2588"/>
      <c r="CR89" s="2588"/>
      <c r="CS89" s="2588"/>
      <c r="CT89" s="2588"/>
      <c r="CU89" s="2588"/>
      <c r="CV89" s="2588"/>
      <c r="CW89" s="2589"/>
    </row>
    <row r="93" spans="1:101" ht="12" customHeight="1">
      <c r="P93" s="126"/>
      <c r="AM93" s="355"/>
      <c r="AN93" s="355"/>
      <c r="AO93" s="355"/>
      <c r="AP93" s="355"/>
      <c r="AQ93" s="355"/>
      <c r="AR93" s="355"/>
      <c r="AS93" s="355"/>
      <c r="AT93" s="355"/>
      <c r="AU93" s="355"/>
      <c r="AV93" s="355"/>
      <c r="AW93" s="355"/>
      <c r="AX93" s="355"/>
      <c r="BO93" s="126"/>
      <c r="CL93" s="355"/>
      <c r="CM93" s="355"/>
      <c r="CN93" s="355"/>
      <c r="CO93" s="355"/>
      <c r="CP93" s="355"/>
      <c r="CQ93" s="355"/>
      <c r="CR93" s="355"/>
      <c r="CS93" s="355"/>
      <c r="CT93" s="355"/>
      <c r="CU93" s="355"/>
      <c r="CV93" s="355"/>
      <c r="CW93" s="355"/>
    </row>
    <row r="94" spans="1:101" ht="12" customHeight="1">
      <c r="P94" s="126"/>
      <c r="AM94" s="355"/>
      <c r="AN94" s="355"/>
      <c r="AO94" s="355"/>
      <c r="AP94" s="355"/>
      <c r="AQ94" s="355"/>
      <c r="AR94" s="355"/>
      <c r="AS94" s="355"/>
      <c r="AT94" s="355"/>
      <c r="AU94" s="355"/>
      <c r="AV94" s="355"/>
      <c r="AW94" s="355"/>
      <c r="AX94" s="355"/>
      <c r="BO94" s="126"/>
      <c r="CL94" s="355"/>
      <c r="CM94" s="355"/>
      <c r="CN94" s="355"/>
      <c r="CO94" s="355"/>
      <c r="CP94" s="355"/>
      <c r="CQ94" s="355"/>
      <c r="CR94" s="355"/>
      <c r="CS94" s="355"/>
      <c r="CT94" s="355"/>
      <c r="CU94" s="355"/>
      <c r="CV94" s="355"/>
      <c r="CW94" s="355"/>
    </row>
    <row r="95" spans="1:101" ht="12" customHeight="1">
      <c r="P95" s="126"/>
      <c r="AM95" s="355"/>
      <c r="AN95" s="355"/>
      <c r="AO95" s="355"/>
      <c r="AP95" s="355"/>
      <c r="AQ95" s="355"/>
      <c r="AR95" s="355"/>
      <c r="AS95" s="355"/>
      <c r="AT95" s="355"/>
      <c r="AU95" s="355"/>
      <c r="AV95" s="355"/>
      <c r="AW95" s="355"/>
      <c r="AX95" s="355"/>
      <c r="BO95" s="126"/>
      <c r="CL95" s="355"/>
      <c r="CM95" s="355"/>
      <c r="CN95" s="355"/>
      <c r="CO95" s="355"/>
      <c r="CP95" s="355"/>
      <c r="CQ95" s="355"/>
      <c r="CR95" s="355"/>
      <c r="CS95" s="355"/>
      <c r="CT95" s="355"/>
      <c r="CU95" s="355"/>
      <c r="CV95" s="355"/>
      <c r="CW95" s="355"/>
    </row>
    <row r="96" spans="1:101" ht="12" customHeight="1">
      <c r="P96" s="126"/>
      <c r="AM96" s="355"/>
      <c r="AN96" s="355"/>
      <c r="AO96" s="355"/>
      <c r="AP96" s="355"/>
      <c r="AQ96" s="355"/>
      <c r="AR96" s="355"/>
      <c r="AS96" s="355"/>
      <c r="AT96" s="355"/>
      <c r="AU96" s="355"/>
      <c r="AV96" s="355"/>
      <c r="AW96" s="355"/>
      <c r="AX96" s="355"/>
      <c r="BO96" s="126"/>
      <c r="CL96" s="355"/>
      <c r="CM96" s="355"/>
      <c r="CN96" s="355"/>
      <c r="CO96" s="355"/>
      <c r="CP96" s="355"/>
      <c r="CQ96" s="355"/>
      <c r="CR96" s="355"/>
      <c r="CS96" s="355"/>
      <c r="CT96" s="355"/>
      <c r="CU96" s="355"/>
      <c r="CV96" s="355"/>
      <c r="CW96" s="355"/>
    </row>
    <row r="97" spans="16:101" ht="12" customHeight="1">
      <c r="P97" s="126"/>
      <c r="AM97" s="355"/>
      <c r="AN97" s="355"/>
      <c r="AO97" s="355"/>
      <c r="AP97" s="355"/>
      <c r="AQ97" s="355"/>
      <c r="AR97" s="355"/>
      <c r="AS97" s="355"/>
      <c r="AT97" s="355"/>
      <c r="AU97" s="355"/>
      <c r="AV97" s="355"/>
      <c r="AW97" s="355"/>
      <c r="AX97" s="355"/>
      <c r="BO97" s="126"/>
      <c r="CL97" s="355"/>
      <c r="CM97" s="355"/>
      <c r="CN97" s="355"/>
      <c r="CO97" s="355"/>
      <c r="CP97" s="355"/>
      <c r="CQ97" s="355"/>
      <c r="CR97" s="355"/>
      <c r="CS97" s="355"/>
      <c r="CT97" s="355"/>
      <c r="CU97" s="355"/>
      <c r="CV97" s="355"/>
      <c r="CW97" s="355"/>
    </row>
    <row r="98" spans="16:101" ht="12" customHeight="1">
      <c r="P98" s="126"/>
      <c r="AM98" s="355"/>
      <c r="AN98" s="355"/>
      <c r="AO98" s="355"/>
      <c r="AP98" s="355"/>
      <c r="AQ98" s="355"/>
      <c r="AR98" s="355"/>
      <c r="AS98" s="355"/>
      <c r="AT98" s="355"/>
      <c r="AU98" s="355"/>
      <c r="AV98" s="355"/>
      <c r="AW98" s="355"/>
      <c r="AX98" s="355"/>
      <c r="BO98" s="126"/>
      <c r="CL98" s="355"/>
      <c r="CM98" s="355"/>
      <c r="CN98" s="355"/>
      <c r="CO98" s="355"/>
      <c r="CP98" s="355"/>
      <c r="CQ98" s="355"/>
      <c r="CR98" s="355"/>
      <c r="CS98" s="355"/>
      <c r="CT98" s="355"/>
      <c r="CU98" s="355"/>
      <c r="CV98" s="355"/>
      <c r="CW98" s="355"/>
    </row>
    <row r="99" spans="16:101" ht="12" customHeight="1">
      <c r="P99" s="126"/>
      <c r="AM99" s="355"/>
      <c r="AN99" s="355"/>
      <c r="AO99" s="355"/>
      <c r="AP99" s="355"/>
      <c r="AQ99" s="355"/>
      <c r="AR99" s="355"/>
      <c r="AS99" s="355"/>
      <c r="AT99" s="355"/>
      <c r="AU99" s="355"/>
      <c r="AV99" s="355"/>
      <c r="AW99" s="355"/>
      <c r="AX99" s="355"/>
      <c r="BO99" s="126"/>
      <c r="CL99" s="355"/>
      <c r="CM99" s="355"/>
      <c r="CN99" s="355"/>
      <c r="CO99" s="355"/>
      <c r="CP99" s="355"/>
      <c r="CQ99" s="355"/>
      <c r="CR99" s="355"/>
      <c r="CS99" s="355"/>
      <c r="CT99" s="355"/>
      <c r="CU99" s="355"/>
      <c r="CV99" s="355"/>
      <c r="CW99" s="355"/>
    </row>
    <row r="100" spans="16:101" ht="12" customHeight="1">
      <c r="P100" s="126"/>
      <c r="AM100" s="355"/>
      <c r="AN100" s="355"/>
      <c r="AO100" s="355"/>
      <c r="AP100" s="355"/>
      <c r="AQ100" s="355"/>
      <c r="AR100" s="355"/>
      <c r="AS100" s="355"/>
      <c r="AT100" s="355"/>
      <c r="AU100" s="355"/>
      <c r="AV100" s="355"/>
      <c r="AW100" s="355"/>
      <c r="AX100" s="355"/>
      <c r="BO100" s="126"/>
      <c r="CL100" s="355"/>
      <c r="CM100" s="355"/>
      <c r="CN100" s="355"/>
      <c r="CO100" s="355"/>
      <c r="CP100" s="355"/>
      <c r="CQ100" s="355"/>
      <c r="CR100" s="355"/>
      <c r="CS100" s="355"/>
      <c r="CT100" s="355"/>
      <c r="CU100" s="355"/>
      <c r="CV100" s="355"/>
      <c r="CW100" s="355"/>
    </row>
    <row r="101" spans="16:101" ht="12" customHeight="1">
      <c r="P101" s="126"/>
      <c r="AM101" s="355"/>
      <c r="AN101" s="355"/>
      <c r="AO101" s="355"/>
      <c r="AP101" s="355"/>
      <c r="AQ101" s="355"/>
      <c r="AR101" s="355"/>
      <c r="AS101" s="355"/>
      <c r="AT101" s="355"/>
      <c r="AU101" s="355"/>
      <c r="AV101" s="355"/>
      <c r="AW101" s="355"/>
      <c r="AX101" s="355"/>
      <c r="BO101" s="126"/>
      <c r="CL101" s="355"/>
      <c r="CM101" s="355"/>
      <c r="CN101" s="355"/>
      <c r="CO101" s="355"/>
      <c r="CP101" s="355"/>
      <c r="CQ101" s="355"/>
      <c r="CR101" s="355"/>
      <c r="CS101" s="355"/>
      <c r="CT101" s="355"/>
      <c r="CU101" s="355"/>
      <c r="CV101" s="355"/>
      <c r="CW101" s="355"/>
    </row>
    <row r="102" spans="16:101" ht="12" customHeight="1">
      <c r="P102" s="126"/>
      <c r="AM102" s="355"/>
      <c r="AN102" s="355"/>
      <c r="AO102" s="355"/>
      <c r="AP102" s="355"/>
      <c r="AQ102" s="355"/>
      <c r="AR102" s="355"/>
      <c r="AS102" s="355"/>
      <c r="AT102" s="355"/>
      <c r="AU102" s="355"/>
      <c r="AV102" s="355"/>
      <c r="AW102" s="355"/>
      <c r="AX102" s="355"/>
      <c r="BO102" s="126"/>
      <c r="CL102" s="355"/>
      <c r="CM102" s="355"/>
      <c r="CN102" s="355"/>
      <c r="CO102" s="355"/>
      <c r="CP102" s="355"/>
      <c r="CQ102" s="355"/>
      <c r="CR102" s="355"/>
      <c r="CS102" s="355"/>
      <c r="CT102" s="355"/>
      <c r="CU102" s="355"/>
      <c r="CV102" s="355"/>
      <c r="CW102" s="355"/>
    </row>
    <row r="103" spans="16:101" ht="12" customHeight="1">
      <c r="P103" s="126"/>
      <c r="AM103" s="355"/>
      <c r="AN103" s="355"/>
      <c r="AO103" s="355"/>
      <c r="AP103" s="355"/>
      <c r="AQ103" s="355"/>
      <c r="AR103" s="355"/>
      <c r="AS103" s="355"/>
      <c r="AT103" s="355"/>
      <c r="AU103" s="355"/>
      <c r="AV103" s="355"/>
      <c r="AW103" s="355"/>
      <c r="AX103" s="355"/>
      <c r="BO103" s="126"/>
      <c r="CL103" s="355"/>
      <c r="CM103" s="355"/>
      <c r="CN103" s="355"/>
      <c r="CO103" s="355"/>
      <c r="CP103" s="355"/>
      <c r="CQ103" s="355"/>
      <c r="CR103" s="355"/>
      <c r="CS103" s="355"/>
      <c r="CT103" s="355"/>
      <c r="CU103" s="355"/>
      <c r="CV103" s="355"/>
      <c r="CW103" s="355"/>
    </row>
    <row r="104" spans="16:101" ht="12" customHeight="1">
      <c r="P104" s="126"/>
      <c r="AM104" s="355"/>
      <c r="AN104" s="355"/>
      <c r="AO104" s="355"/>
      <c r="AP104" s="355"/>
      <c r="AQ104" s="355"/>
      <c r="AR104" s="355"/>
      <c r="AS104" s="355"/>
      <c r="AT104" s="355"/>
      <c r="AU104" s="355"/>
      <c r="AV104" s="355"/>
      <c r="AW104" s="355"/>
      <c r="AX104" s="355"/>
      <c r="BO104" s="126"/>
      <c r="CL104" s="355"/>
      <c r="CM104" s="355"/>
      <c r="CN104" s="355"/>
      <c r="CO104" s="355"/>
      <c r="CP104" s="355"/>
      <c r="CQ104" s="355"/>
      <c r="CR104" s="355"/>
      <c r="CS104" s="355"/>
      <c r="CT104" s="355"/>
      <c r="CU104" s="355"/>
      <c r="CV104" s="355"/>
      <c r="CW104" s="355"/>
    </row>
    <row r="105" spans="16:101" ht="12" customHeight="1">
      <c r="P105" s="126"/>
      <c r="AM105" s="355"/>
      <c r="AN105" s="355"/>
      <c r="AO105" s="355"/>
      <c r="AP105" s="355"/>
      <c r="AQ105" s="355"/>
      <c r="AR105" s="355"/>
      <c r="AS105" s="355"/>
      <c r="AT105" s="355"/>
      <c r="AU105" s="355"/>
      <c r="AV105" s="355"/>
      <c r="AW105" s="355"/>
      <c r="AX105" s="355"/>
      <c r="BO105" s="126"/>
      <c r="CL105" s="355"/>
      <c r="CM105" s="355"/>
      <c r="CN105" s="355"/>
      <c r="CO105" s="355"/>
      <c r="CP105" s="355"/>
      <c r="CQ105" s="355"/>
      <c r="CR105" s="355"/>
      <c r="CS105" s="355"/>
      <c r="CT105" s="355"/>
      <c r="CU105" s="355"/>
      <c r="CV105" s="355"/>
      <c r="CW105" s="355"/>
    </row>
    <row r="106" spans="16:101" ht="12" customHeight="1">
      <c r="P106" s="126"/>
      <c r="AM106" s="355"/>
      <c r="AN106" s="355"/>
      <c r="AO106" s="355"/>
      <c r="AP106" s="355"/>
      <c r="AQ106" s="355"/>
      <c r="AR106" s="355"/>
      <c r="AS106" s="355"/>
      <c r="AT106" s="355"/>
      <c r="AU106" s="355"/>
      <c r="AV106" s="355"/>
      <c r="AW106" s="355"/>
      <c r="AX106" s="355"/>
      <c r="BO106" s="126"/>
      <c r="CL106" s="355"/>
      <c r="CM106" s="355"/>
      <c r="CN106" s="355"/>
      <c r="CO106" s="355"/>
      <c r="CP106" s="355"/>
      <c r="CQ106" s="355"/>
      <c r="CR106" s="355"/>
      <c r="CS106" s="355"/>
      <c r="CT106" s="355"/>
      <c r="CU106" s="355"/>
      <c r="CV106" s="355"/>
      <c r="CW106" s="355"/>
    </row>
    <row r="107" spans="16:101" ht="12" customHeight="1">
      <c r="P107" s="126"/>
      <c r="AM107" s="355"/>
      <c r="AN107" s="355"/>
      <c r="AO107" s="355"/>
      <c r="AP107" s="355"/>
      <c r="AQ107" s="355"/>
      <c r="AR107" s="355"/>
      <c r="AS107" s="355"/>
      <c r="AT107" s="355"/>
      <c r="AU107" s="355"/>
      <c r="AV107" s="355"/>
      <c r="AW107" s="355"/>
      <c r="AX107" s="355"/>
      <c r="BO107" s="126"/>
      <c r="CL107" s="355"/>
      <c r="CM107" s="355"/>
      <c r="CN107" s="355"/>
      <c r="CO107" s="355"/>
      <c r="CP107" s="355"/>
      <c r="CQ107" s="355"/>
      <c r="CR107" s="355"/>
      <c r="CS107" s="355"/>
      <c r="CT107" s="355"/>
      <c r="CU107" s="355"/>
      <c r="CV107" s="355"/>
      <c r="CW107" s="355"/>
    </row>
    <row r="108" spans="16:101" ht="12" customHeight="1">
      <c r="P108" s="126"/>
      <c r="AM108" s="355"/>
      <c r="AN108" s="355"/>
      <c r="AO108" s="355"/>
      <c r="AP108" s="355"/>
      <c r="AQ108" s="355"/>
      <c r="AR108" s="355"/>
      <c r="AS108" s="355"/>
      <c r="AT108" s="355"/>
      <c r="AU108" s="355"/>
      <c r="AV108" s="355"/>
      <c r="AW108" s="355"/>
      <c r="AX108" s="355"/>
      <c r="BO108" s="126"/>
      <c r="CL108" s="355"/>
      <c r="CM108" s="355"/>
      <c r="CN108" s="355"/>
      <c r="CO108" s="355"/>
      <c r="CP108" s="355"/>
      <c r="CQ108" s="355"/>
      <c r="CR108" s="355"/>
      <c r="CS108" s="355"/>
      <c r="CT108" s="355"/>
      <c r="CU108" s="355"/>
      <c r="CV108" s="355"/>
      <c r="CW108" s="355"/>
    </row>
    <row r="109" spans="16:101" ht="12" customHeight="1">
      <c r="P109" s="126"/>
      <c r="AM109" s="355"/>
      <c r="AN109" s="355"/>
      <c r="AO109" s="355"/>
      <c r="AP109" s="355"/>
      <c r="AQ109" s="355"/>
      <c r="AR109" s="355"/>
      <c r="AS109" s="355"/>
      <c r="AT109" s="355"/>
      <c r="AU109" s="355"/>
      <c r="AV109" s="355"/>
      <c r="AW109" s="355"/>
      <c r="AX109" s="355"/>
      <c r="BO109" s="126"/>
      <c r="CL109" s="355"/>
      <c r="CM109" s="355"/>
      <c r="CN109" s="355"/>
      <c r="CO109" s="355"/>
      <c r="CP109" s="355"/>
      <c r="CQ109" s="355"/>
      <c r="CR109" s="355"/>
      <c r="CS109" s="355"/>
      <c r="CT109" s="355"/>
      <c r="CU109" s="355"/>
      <c r="CV109" s="355"/>
      <c r="CW109" s="355"/>
    </row>
    <row r="110" spans="16:101" ht="12" customHeight="1">
      <c r="P110" s="126"/>
      <c r="AM110" s="355"/>
      <c r="AN110" s="355"/>
      <c r="AO110" s="355"/>
      <c r="AP110" s="355"/>
      <c r="AQ110" s="355"/>
      <c r="AR110" s="355"/>
      <c r="AS110" s="355"/>
      <c r="AT110" s="355"/>
      <c r="AU110" s="355"/>
      <c r="AV110" s="355"/>
      <c r="AW110" s="355"/>
      <c r="AX110" s="355"/>
      <c r="BO110" s="126"/>
      <c r="CL110" s="355"/>
      <c r="CM110" s="355"/>
      <c r="CN110" s="355"/>
      <c r="CO110" s="355"/>
      <c r="CP110" s="355"/>
      <c r="CQ110" s="355"/>
      <c r="CR110" s="355"/>
      <c r="CS110" s="355"/>
      <c r="CT110" s="355"/>
      <c r="CU110" s="355"/>
      <c r="CV110" s="355"/>
      <c r="CW110" s="355"/>
    </row>
    <row r="111" spans="16:101" ht="12" customHeight="1">
      <c r="P111" s="126"/>
      <c r="AM111" s="355"/>
      <c r="AN111" s="355"/>
      <c r="AO111" s="355"/>
      <c r="AP111" s="355"/>
      <c r="AQ111" s="355"/>
      <c r="AR111" s="355"/>
      <c r="AS111" s="355"/>
      <c r="AT111" s="355"/>
      <c r="AU111" s="355"/>
      <c r="AV111" s="355"/>
      <c r="AW111" s="355"/>
      <c r="AX111" s="355"/>
      <c r="BO111" s="126"/>
      <c r="CL111" s="355"/>
      <c r="CM111" s="355"/>
      <c r="CN111" s="355"/>
      <c r="CO111" s="355"/>
      <c r="CP111" s="355"/>
      <c r="CQ111" s="355"/>
      <c r="CR111" s="355"/>
      <c r="CS111" s="355"/>
      <c r="CT111" s="355"/>
      <c r="CU111" s="355"/>
      <c r="CV111" s="355"/>
      <c r="CW111" s="355"/>
    </row>
    <row r="112" spans="16:101" ht="12" customHeight="1">
      <c r="P112" s="126"/>
      <c r="AM112" s="355"/>
      <c r="AN112" s="355"/>
      <c r="AO112" s="355"/>
      <c r="AP112" s="355"/>
      <c r="AQ112" s="355"/>
      <c r="AR112" s="355"/>
      <c r="AS112" s="355"/>
      <c r="AT112" s="355"/>
      <c r="AU112" s="355"/>
      <c r="AV112" s="355"/>
      <c r="AW112" s="355"/>
      <c r="AX112" s="355"/>
      <c r="BO112" s="126"/>
      <c r="CL112" s="355"/>
      <c r="CM112" s="355"/>
      <c r="CN112" s="355"/>
      <c r="CO112" s="355"/>
      <c r="CP112" s="355"/>
      <c r="CQ112" s="355"/>
      <c r="CR112" s="355"/>
      <c r="CS112" s="355"/>
      <c r="CT112" s="355"/>
      <c r="CU112" s="355"/>
      <c r="CV112" s="355"/>
      <c r="CW112" s="355"/>
    </row>
    <row r="113" spans="16:101" ht="12" customHeight="1">
      <c r="P113" s="126"/>
      <c r="AM113" s="355"/>
      <c r="AN113" s="355"/>
      <c r="AO113" s="355"/>
      <c r="AP113" s="355"/>
      <c r="AQ113" s="355"/>
      <c r="AR113" s="355"/>
      <c r="AS113" s="355"/>
      <c r="AT113" s="355"/>
      <c r="AU113" s="355"/>
      <c r="AV113" s="355"/>
      <c r="AW113" s="355"/>
      <c r="AX113" s="355"/>
      <c r="BO113" s="126"/>
      <c r="CL113" s="355"/>
      <c r="CM113" s="355"/>
      <c r="CN113" s="355"/>
      <c r="CO113" s="355"/>
      <c r="CP113" s="355"/>
      <c r="CQ113" s="355"/>
      <c r="CR113" s="355"/>
      <c r="CS113" s="355"/>
      <c r="CT113" s="355"/>
      <c r="CU113" s="355"/>
      <c r="CV113" s="355"/>
      <c r="CW113" s="355"/>
    </row>
    <row r="114" spans="16:101" ht="12" customHeight="1">
      <c r="P114" s="126"/>
      <c r="AM114" s="355"/>
      <c r="AN114" s="355"/>
      <c r="AO114" s="355"/>
      <c r="AP114" s="355"/>
      <c r="AQ114" s="355"/>
      <c r="AR114" s="355"/>
      <c r="AS114" s="355"/>
      <c r="AT114" s="355"/>
      <c r="AU114" s="355"/>
      <c r="AV114" s="355"/>
      <c r="AW114" s="355"/>
      <c r="AX114" s="355"/>
      <c r="BO114" s="126"/>
      <c r="CL114" s="355"/>
      <c r="CM114" s="355"/>
      <c r="CN114" s="355"/>
      <c r="CO114" s="355"/>
      <c r="CP114" s="355"/>
      <c r="CQ114" s="355"/>
      <c r="CR114" s="355"/>
      <c r="CS114" s="355"/>
      <c r="CT114" s="355"/>
      <c r="CU114" s="355"/>
      <c r="CV114" s="355"/>
      <c r="CW114" s="355"/>
    </row>
    <row r="115" spans="16:101" ht="12" customHeight="1">
      <c r="P115" s="126"/>
      <c r="AM115" s="355"/>
      <c r="AN115" s="355"/>
      <c r="AO115" s="355"/>
      <c r="AP115" s="355"/>
      <c r="AQ115" s="355"/>
      <c r="AR115" s="355"/>
      <c r="AS115" s="355"/>
      <c r="AT115" s="355"/>
      <c r="AU115" s="355"/>
      <c r="AV115" s="355"/>
      <c r="AW115" s="355"/>
      <c r="AX115" s="355"/>
      <c r="BO115" s="126"/>
      <c r="CL115" s="355"/>
      <c r="CM115" s="355"/>
      <c r="CN115" s="355"/>
      <c r="CO115" s="355"/>
      <c r="CP115" s="355"/>
      <c r="CQ115" s="355"/>
      <c r="CR115" s="355"/>
      <c r="CS115" s="355"/>
      <c r="CT115" s="355"/>
      <c r="CU115" s="355"/>
      <c r="CV115" s="355"/>
      <c r="CW115" s="355"/>
    </row>
    <row r="116" spans="16:101" ht="12" customHeight="1">
      <c r="P116" s="126"/>
      <c r="AM116" s="355"/>
      <c r="AN116" s="355"/>
      <c r="AO116" s="355"/>
      <c r="AP116" s="355"/>
      <c r="AQ116" s="355"/>
      <c r="AR116" s="355"/>
      <c r="AS116" s="355"/>
      <c r="AT116" s="355"/>
      <c r="AU116" s="355"/>
      <c r="AV116" s="355"/>
      <c r="AW116" s="355"/>
      <c r="AX116" s="355"/>
      <c r="BO116" s="126"/>
      <c r="CL116" s="355"/>
      <c r="CM116" s="355"/>
      <c r="CN116" s="355"/>
      <c r="CO116" s="355"/>
      <c r="CP116" s="355"/>
      <c r="CQ116" s="355"/>
      <c r="CR116" s="355"/>
      <c r="CS116" s="355"/>
      <c r="CT116" s="355"/>
      <c r="CU116" s="355"/>
      <c r="CV116" s="355"/>
      <c r="CW116" s="355"/>
    </row>
    <row r="117" spans="16:101" ht="12" customHeight="1">
      <c r="P117" s="126"/>
      <c r="AM117" s="355"/>
      <c r="AN117" s="355"/>
      <c r="AO117" s="355"/>
      <c r="AP117" s="355"/>
      <c r="AQ117" s="355"/>
      <c r="AR117" s="355"/>
      <c r="AS117" s="355"/>
      <c r="AT117" s="355"/>
      <c r="AU117" s="355"/>
      <c r="AV117" s="355"/>
      <c r="AW117" s="355"/>
      <c r="AX117" s="355"/>
      <c r="BO117" s="126"/>
      <c r="CL117" s="355"/>
      <c r="CM117" s="355"/>
      <c r="CN117" s="355"/>
      <c r="CO117" s="355"/>
      <c r="CP117" s="355"/>
      <c r="CQ117" s="355"/>
      <c r="CR117" s="355"/>
      <c r="CS117" s="355"/>
      <c r="CT117" s="355"/>
      <c r="CU117" s="355"/>
      <c r="CV117" s="355"/>
      <c r="CW117" s="355"/>
    </row>
    <row r="118" spans="16:101" ht="12" customHeight="1">
      <c r="P118" s="126"/>
      <c r="AM118" s="355"/>
      <c r="AN118" s="355"/>
      <c r="AO118" s="355"/>
      <c r="AP118" s="355"/>
      <c r="AQ118" s="355"/>
      <c r="AR118" s="355"/>
      <c r="AS118" s="355"/>
      <c r="AT118" s="355"/>
      <c r="AU118" s="355"/>
      <c r="AV118" s="355"/>
      <c r="AW118" s="355"/>
      <c r="AX118" s="355"/>
      <c r="BO118" s="126"/>
      <c r="CL118" s="355"/>
      <c r="CM118" s="355"/>
      <c r="CN118" s="355"/>
      <c r="CO118" s="355"/>
      <c r="CP118" s="355"/>
      <c r="CQ118" s="355"/>
      <c r="CR118" s="355"/>
      <c r="CS118" s="355"/>
      <c r="CT118" s="355"/>
      <c r="CU118" s="355"/>
      <c r="CV118" s="355"/>
      <c r="CW118" s="355"/>
    </row>
    <row r="119" spans="16:101" ht="12" customHeight="1">
      <c r="P119" s="126"/>
      <c r="AM119" s="355"/>
      <c r="AN119" s="355"/>
      <c r="AO119" s="355"/>
      <c r="AP119" s="355"/>
      <c r="AQ119" s="355"/>
      <c r="AR119" s="355"/>
      <c r="AS119" s="355"/>
      <c r="AT119" s="355"/>
      <c r="AU119" s="355"/>
      <c r="AV119" s="355"/>
      <c r="AW119" s="355"/>
      <c r="AX119" s="355"/>
      <c r="BO119" s="126"/>
      <c r="CL119" s="355"/>
      <c r="CM119" s="355"/>
      <c r="CN119" s="355"/>
      <c r="CO119" s="355"/>
      <c r="CP119" s="355"/>
      <c r="CQ119" s="355"/>
      <c r="CR119" s="355"/>
      <c r="CS119" s="355"/>
      <c r="CT119" s="355"/>
      <c r="CU119" s="355"/>
      <c r="CV119" s="355"/>
      <c r="CW119" s="355"/>
    </row>
    <row r="120" spans="16:101" ht="12" customHeight="1">
      <c r="P120" s="126"/>
      <c r="AM120" s="355"/>
      <c r="AN120" s="355"/>
      <c r="AO120" s="355"/>
      <c r="AP120" s="355"/>
      <c r="AQ120" s="355"/>
      <c r="AR120" s="355"/>
      <c r="AS120" s="355"/>
      <c r="AT120" s="355"/>
      <c r="AU120" s="355"/>
      <c r="AV120" s="355"/>
      <c r="AW120" s="355"/>
      <c r="AX120" s="355"/>
      <c r="BO120" s="126"/>
      <c r="CL120" s="355"/>
      <c r="CM120" s="355"/>
      <c r="CN120" s="355"/>
      <c r="CO120" s="355"/>
      <c r="CP120" s="355"/>
      <c r="CQ120" s="355"/>
      <c r="CR120" s="355"/>
      <c r="CS120" s="355"/>
      <c r="CT120" s="355"/>
      <c r="CU120" s="355"/>
      <c r="CV120" s="355"/>
      <c r="CW120" s="355"/>
    </row>
    <row r="121" spans="16:101" ht="12" customHeight="1">
      <c r="P121" s="126"/>
      <c r="AM121" s="355"/>
      <c r="AN121" s="355"/>
      <c r="AO121" s="355"/>
      <c r="AP121" s="355"/>
      <c r="AQ121" s="355"/>
      <c r="AR121" s="355"/>
      <c r="AS121" s="355"/>
      <c r="AT121" s="355"/>
      <c r="AU121" s="355"/>
      <c r="AV121" s="355"/>
      <c r="AW121" s="355"/>
      <c r="AX121" s="355"/>
      <c r="BO121" s="126"/>
      <c r="CL121" s="355"/>
      <c r="CM121" s="355"/>
      <c r="CN121" s="355"/>
      <c r="CO121" s="355"/>
      <c r="CP121" s="355"/>
      <c r="CQ121" s="355"/>
      <c r="CR121" s="355"/>
      <c r="CS121" s="355"/>
      <c r="CT121" s="355"/>
      <c r="CU121" s="355"/>
      <c r="CV121" s="355"/>
      <c r="CW121" s="355"/>
    </row>
    <row r="122" spans="16:101" ht="12" customHeight="1">
      <c r="P122" s="126"/>
      <c r="AM122" s="355"/>
      <c r="AN122" s="355"/>
      <c r="AO122" s="355"/>
      <c r="AP122" s="355"/>
      <c r="AQ122" s="355"/>
      <c r="AR122" s="355"/>
      <c r="AS122" s="355"/>
      <c r="AT122" s="355"/>
      <c r="AU122" s="355"/>
      <c r="AV122" s="355"/>
      <c r="AW122" s="355"/>
      <c r="AX122" s="355"/>
      <c r="BO122" s="126"/>
      <c r="CL122" s="355"/>
      <c r="CM122" s="355"/>
      <c r="CN122" s="355"/>
      <c r="CO122" s="355"/>
      <c r="CP122" s="355"/>
      <c r="CQ122" s="355"/>
      <c r="CR122" s="355"/>
      <c r="CS122" s="355"/>
      <c r="CT122" s="355"/>
      <c r="CU122" s="355"/>
      <c r="CV122" s="355"/>
      <c r="CW122" s="355"/>
    </row>
    <row r="123" spans="16:101" ht="12" customHeight="1">
      <c r="P123" s="126"/>
      <c r="AM123" s="355"/>
      <c r="AN123" s="355"/>
      <c r="AO123" s="355"/>
      <c r="AP123" s="355"/>
      <c r="AQ123" s="355"/>
      <c r="AR123" s="355"/>
      <c r="AS123" s="355"/>
      <c r="AT123" s="355"/>
      <c r="AU123" s="355"/>
      <c r="AV123" s="355"/>
      <c r="AW123" s="355"/>
      <c r="AX123" s="355"/>
      <c r="BO123" s="126"/>
      <c r="CL123" s="355"/>
      <c r="CM123" s="355"/>
      <c r="CN123" s="355"/>
      <c r="CO123" s="355"/>
      <c r="CP123" s="355"/>
      <c r="CQ123" s="355"/>
      <c r="CR123" s="355"/>
      <c r="CS123" s="355"/>
      <c r="CT123" s="355"/>
      <c r="CU123" s="355"/>
      <c r="CV123" s="355"/>
      <c r="CW123" s="355"/>
    </row>
    <row r="124" spans="16:101" ht="12" customHeight="1">
      <c r="P124" s="126"/>
      <c r="AM124" s="355"/>
      <c r="AN124" s="355"/>
      <c r="AO124" s="355"/>
      <c r="AP124" s="355"/>
      <c r="AQ124" s="355"/>
      <c r="AR124" s="355"/>
      <c r="AS124" s="355"/>
      <c r="AT124" s="355"/>
      <c r="AU124" s="355"/>
      <c r="AV124" s="355"/>
      <c r="AW124" s="355"/>
      <c r="AX124" s="355"/>
      <c r="BO124" s="126"/>
      <c r="CL124" s="355"/>
      <c r="CM124" s="355"/>
      <c r="CN124" s="355"/>
      <c r="CO124" s="355"/>
      <c r="CP124" s="355"/>
      <c r="CQ124" s="355"/>
      <c r="CR124" s="355"/>
      <c r="CS124" s="355"/>
      <c r="CT124" s="355"/>
      <c r="CU124" s="355"/>
      <c r="CV124" s="355"/>
      <c r="CW124" s="355"/>
    </row>
    <row r="125" spans="16:101" ht="12" customHeight="1">
      <c r="P125" s="126"/>
      <c r="AM125" s="355"/>
      <c r="AN125" s="355"/>
      <c r="AO125" s="355"/>
      <c r="AP125" s="355"/>
      <c r="AQ125" s="355"/>
      <c r="AR125" s="355"/>
      <c r="AS125" s="355"/>
      <c r="AT125" s="355"/>
      <c r="AU125" s="355"/>
      <c r="AV125" s="355"/>
      <c r="AW125" s="355"/>
      <c r="AX125" s="355"/>
      <c r="BO125" s="126"/>
      <c r="CL125" s="355"/>
      <c r="CM125" s="355"/>
      <c r="CN125" s="355"/>
      <c r="CO125" s="355"/>
      <c r="CP125" s="355"/>
      <c r="CQ125" s="355"/>
      <c r="CR125" s="355"/>
      <c r="CS125" s="355"/>
      <c r="CT125" s="355"/>
      <c r="CU125" s="355"/>
      <c r="CV125" s="355"/>
      <c r="CW125" s="355"/>
    </row>
    <row r="126" spans="16:101" ht="12" customHeight="1">
      <c r="P126" s="126"/>
      <c r="AM126" s="355"/>
      <c r="AN126" s="355"/>
      <c r="AO126" s="355"/>
      <c r="AP126" s="355"/>
      <c r="AQ126" s="355"/>
      <c r="AR126" s="355"/>
      <c r="AS126" s="355"/>
      <c r="AT126" s="355"/>
      <c r="AU126" s="355"/>
      <c r="AV126" s="355"/>
      <c r="AW126" s="355"/>
      <c r="AX126" s="355"/>
      <c r="BO126" s="126"/>
      <c r="CL126" s="355"/>
      <c r="CM126" s="355"/>
      <c r="CN126" s="355"/>
      <c r="CO126" s="355"/>
      <c r="CP126" s="355"/>
      <c r="CQ126" s="355"/>
      <c r="CR126" s="355"/>
      <c r="CS126" s="355"/>
      <c r="CT126" s="355"/>
      <c r="CU126" s="355"/>
      <c r="CV126" s="355"/>
      <c r="CW126" s="355"/>
    </row>
    <row r="127" spans="16:101" ht="12" customHeight="1">
      <c r="P127" s="126"/>
      <c r="AM127" s="355"/>
      <c r="AN127" s="355"/>
      <c r="AO127" s="355"/>
      <c r="AP127" s="355"/>
      <c r="AQ127" s="355"/>
      <c r="AR127" s="355"/>
      <c r="AS127" s="355"/>
      <c r="AT127" s="355"/>
      <c r="AU127" s="355"/>
      <c r="AV127" s="355"/>
      <c r="AW127" s="355"/>
      <c r="AX127" s="355"/>
      <c r="BO127" s="126"/>
      <c r="CL127" s="355"/>
      <c r="CM127" s="355"/>
      <c r="CN127" s="355"/>
      <c r="CO127" s="355"/>
      <c r="CP127" s="355"/>
      <c r="CQ127" s="355"/>
      <c r="CR127" s="355"/>
      <c r="CS127" s="355"/>
      <c r="CT127" s="355"/>
      <c r="CU127" s="355"/>
      <c r="CV127" s="355"/>
      <c r="CW127" s="355"/>
    </row>
    <row r="128" spans="16:101" ht="12" customHeight="1">
      <c r="P128" s="126"/>
      <c r="AM128" s="355"/>
      <c r="AN128" s="355"/>
      <c r="AO128" s="355"/>
      <c r="AP128" s="355"/>
      <c r="AQ128" s="355"/>
      <c r="AR128" s="355"/>
      <c r="AS128" s="355"/>
      <c r="AT128" s="355"/>
      <c r="AU128" s="355"/>
      <c r="AV128" s="355"/>
      <c r="AW128" s="355"/>
      <c r="AX128" s="355"/>
      <c r="BO128" s="126"/>
      <c r="CL128" s="355"/>
      <c r="CM128" s="355"/>
      <c r="CN128" s="355"/>
      <c r="CO128" s="355"/>
      <c r="CP128" s="355"/>
      <c r="CQ128" s="355"/>
      <c r="CR128" s="355"/>
      <c r="CS128" s="355"/>
      <c r="CT128" s="355"/>
      <c r="CU128" s="355"/>
      <c r="CV128" s="355"/>
      <c r="CW128" s="355"/>
    </row>
    <row r="129" spans="16:101" ht="12" customHeight="1">
      <c r="P129" s="126"/>
      <c r="AM129" s="355"/>
      <c r="AN129" s="355"/>
      <c r="AO129" s="355"/>
      <c r="AP129" s="355"/>
      <c r="AQ129" s="355"/>
      <c r="AR129" s="355"/>
      <c r="AS129" s="355"/>
      <c r="AT129" s="355"/>
      <c r="AU129" s="355"/>
      <c r="AV129" s="355"/>
      <c r="AW129" s="355"/>
      <c r="AX129" s="355"/>
      <c r="BO129" s="126"/>
      <c r="CL129" s="355"/>
      <c r="CM129" s="355"/>
      <c r="CN129" s="355"/>
      <c r="CO129" s="355"/>
      <c r="CP129" s="355"/>
      <c r="CQ129" s="355"/>
      <c r="CR129" s="355"/>
      <c r="CS129" s="355"/>
      <c r="CT129" s="355"/>
      <c r="CU129" s="355"/>
      <c r="CV129" s="355"/>
      <c r="CW129" s="355"/>
    </row>
    <row r="130" spans="16:101" ht="12" customHeight="1">
      <c r="P130" s="126"/>
      <c r="AM130" s="355"/>
      <c r="AN130" s="355"/>
      <c r="AO130" s="355"/>
      <c r="AP130" s="355"/>
      <c r="AQ130" s="355"/>
      <c r="AR130" s="355"/>
      <c r="AS130" s="355"/>
      <c r="AT130" s="355"/>
      <c r="AU130" s="355"/>
      <c r="AV130" s="355"/>
      <c r="AW130" s="355"/>
      <c r="AX130" s="355"/>
      <c r="BO130" s="126"/>
      <c r="CL130" s="355"/>
      <c r="CM130" s="355"/>
      <c r="CN130" s="355"/>
      <c r="CO130" s="355"/>
      <c r="CP130" s="355"/>
      <c r="CQ130" s="355"/>
      <c r="CR130" s="355"/>
      <c r="CS130" s="355"/>
      <c r="CT130" s="355"/>
      <c r="CU130" s="355"/>
      <c r="CV130" s="355"/>
      <c r="CW130" s="355"/>
    </row>
    <row r="131" spans="16:101" ht="12" customHeight="1">
      <c r="P131" s="126"/>
      <c r="AM131" s="355"/>
      <c r="AN131" s="355"/>
      <c r="AO131" s="355"/>
      <c r="AP131" s="355"/>
      <c r="AQ131" s="355"/>
      <c r="AR131" s="355"/>
      <c r="AS131" s="355"/>
      <c r="AT131" s="355"/>
      <c r="AU131" s="355"/>
      <c r="AV131" s="355"/>
      <c r="AW131" s="355"/>
      <c r="AX131" s="355"/>
      <c r="BO131" s="126"/>
      <c r="CL131" s="355"/>
      <c r="CM131" s="355"/>
      <c r="CN131" s="355"/>
      <c r="CO131" s="355"/>
      <c r="CP131" s="355"/>
      <c r="CQ131" s="355"/>
      <c r="CR131" s="355"/>
      <c r="CS131" s="355"/>
      <c r="CT131" s="355"/>
      <c r="CU131" s="355"/>
      <c r="CV131" s="355"/>
      <c r="CW131" s="355"/>
    </row>
    <row r="132" spans="16:101" ht="12" customHeight="1">
      <c r="P132" s="126"/>
      <c r="AM132" s="355"/>
      <c r="AN132" s="355"/>
      <c r="AO132" s="355"/>
      <c r="AP132" s="355"/>
      <c r="AQ132" s="355"/>
      <c r="AR132" s="355"/>
      <c r="AS132" s="355"/>
      <c r="AT132" s="355"/>
      <c r="AU132" s="355"/>
      <c r="AV132" s="355"/>
      <c r="AW132" s="355"/>
      <c r="AX132" s="355"/>
      <c r="BO132" s="126"/>
      <c r="CL132" s="355"/>
      <c r="CM132" s="355"/>
      <c r="CN132" s="355"/>
      <c r="CO132" s="355"/>
      <c r="CP132" s="355"/>
      <c r="CQ132" s="355"/>
      <c r="CR132" s="355"/>
      <c r="CS132" s="355"/>
      <c r="CT132" s="355"/>
      <c r="CU132" s="355"/>
      <c r="CV132" s="355"/>
      <c r="CW132" s="355"/>
    </row>
    <row r="133" spans="16:101" ht="12" customHeight="1">
      <c r="P133" s="126"/>
      <c r="AM133" s="355"/>
      <c r="AN133" s="355"/>
      <c r="AO133" s="355"/>
      <c r="AP133" s="355"/>
      <c r="AQ133" s="355"/>
      <c r="AR133" s="355"/>
      <c r="AS133" s="355"/>
      <c r="AT133" s="355"/>
      <c r="AU133" s="355"/>
      <c r="AV133" s="355"/>
      <c r="AW133" s="355"/>
      <c r="AX133" s="355"/>
      <c r="BO133" s="126"/>
      <c r="CL133" s="355"/>
      <c r="CM133" s="355"/>
      <c r="CN133" s="355"/>
      <c r="CO133" s="355"/>
      <c r="CP133" s="355"/>
      <c r="CQ133" s="355"/>
      <c r="CR133" s="355"/>
      <c r="CS133" s="355"/>
      <c r="CT133" s="355"/>
      <c r="CU133" s="355"/>
      <c r="CV133" s="355"/>
      <c r="CW133" s="355"/>
    </row>
    <row r="134" spans="16:101" ht="12" customHeight="1">
      <c r="P134" s="126"/>
      <c r="AM134" s="355"/>
      <c r="AN134" s="355"/>
      <c r="AO134" s="355"/>
      <c r="AP134" s="355"/>
      <c r="AQ134" s="355"/>
      <c r="AR134" s="355"/>
      <c r="AS134" s="355"/>
      <c r="AT134" s="355"/>
      <c r="AU134" s="355"/>
      <c r="AV134" s="355"/>
      <c r="AW134" s="355"/>
      <c r="AX134" s="355"/>
      <c r="BO134" s="126"/>
      <c r="CL134" s="355"/>
      <c r="CM134" s="355"/>
      <c r="CN134" s="355"/>
      <c r="CO134" s="355"/>
      <c r="CP134" s="355"/>
      <c r="CQ134" s="355"/>
      <c r="CR134" s="355"/>
      <c r="CS134" s="355"/>
      <c r="CT134" s="355"/>
      <c r="CU134" s="355"/>
      <c r="CV134" s="355"/>
      <c r="CW134" s="355"/>
    </row>
    <row r="135" spans="16:101" ht="12" customHeight="1">
      <c r="P135" s="126"/>
      <c r="AM135" s="355"/>
      <c r="AN135" s="355"/>
      <c r="AO135" s="355"/>
      <c r="AP135" s="355"/>
      <c r="AQ135" s="355"/>
      <c r="AR135" s="355"/>
      <c r="AS135" s="355"/>
      <c r="AT135" s="355"/>
      <c r="AU135" s="355"/>
      <c r="AV135" s="355"/>
      <c r="AW135" s="355"/>
      <c r="AX135" s="355"/>
      <c r="BO135" s="126"/>
      <c r="CL135" s="355"/>
      <c r="CM135" s="355"/>
      <c r="CN135" s="355"/>
      <c r="CO135" s="355"/>
      <c r="CP135" s="355"/>
      <c r="CQ135" s="355"/>
      <c r="CR135" s="355"/>
      <c r="CS135" s="355"/>
      <c r="CT135" s="355"/>
      <c r="CU135" s="355"/>
      <c r="CV135" s="355"/>
      <c r="CW135" s="355"/>
    </row>
    <row r="136" spans="16:101" ht="12" customHeight="1">
      <c r="P136" s="126"/>
      <c r="AM136" s="355"/>
      <c r="AN136" s="355"/>
      <c r="AO136" s="355"/>
      <c r="AP136" s="355"/>
      <c r="AQ136" s="355"/>
      <c r="AR136" s="355"/>
      <c r="AS136" s="355"/>
      <c r="AT136" s="355"/>
      <c r="AU136" s="355"/>
      <c r="AV136" s="355"/>
      <c r="AW136" s="355"/>
      <c r="AX136" s="355"/>
      <c r="BO136" s="126"/>
      <c r="CL136" s="355"/>
      <c r="CM136" s="355"/>
      <c r="CN136" s="355"/>
      <c r="CO136" s="355"/>
      <c r="CP136" s="355"/>
      <c r="CQ136" s="355"/>
      <c r="CR136" s="355"/>
      <c r="CS136" s="355"/>
      <c r="CT136" s="355"/>
      <c r="CU136" s="355"/>
      <c r="CV136" s="355"/>
      <c r="CW136" s="355"/>
    </row>
    <row r="137" spans="16:101" ht="12" customHeight="1">
      <c r="P137" s="126"/>
      <c r="AM137" s="355"/>
      <c r="AN137" s="355"/>
      <c r="AO137" s="355"/>
      <c r="AP137" s="355"/>
      <c r="AQ137" s="355"/>
      <c r="AR137" s="355"/>
      <c r="AS137" s="355"/>
      <c r="AT137" s="355"/>
      <c r="AU137" s="355"/>
      <c r="AV137" s="355"/>
      <c r="AW137" s="355"/>
      <c r="AX137" s="355"/>
      <c r="BO137" s="126"/>
      <c r="CL137" s="355"/>
      <c r="CM137" s="355"/>
      <c r="CN137" s="355"/>
      <c r="CO137" s="355"/>
      <c r="CP137" s="355"/>
      <c r="CQ137" s="355"/>
      <c r="CR137" s="355"/>
      <c r="CS137" s="355"/>
      <c r="CT137" s="355"/>
      <c r="CU137" s="355"/>
      <c r="CV137" s="355"/>
      <c r="CW137" s="355"/>
    </row>
    <row r="138" spans="16:101" ht="12" customHeight="1">
      <c r="P138" s="126"/>
      <c r="AM138" s="355"/>
      <c r="AN138" s="355"/>
      <c r="AO138" s="355"/>
      <c r="AP138" s="355"/>
      <c r="AQ138" s="355"/>
      <c r="AR138" s="355"/>
      <c r="AS138" s="355"/>
      <c r="AT138" s="355"/>
      <c r="AU138" s="355"/>
      <c r="AV138" s="355"/>
      <c r="AW138" s="355"/>
      <c r="AX138" s="355"/>
      <c r="BO138" s="126"/>
      <c r="CL138" s="355"/>
      <c r="CM138" s="355"/>
      <c r="CN138" s="355"/>
      <c r="CO138" s="355"/>
      <c r="CP138" s="355"/>
      <c r="CQ138" s="355"/>
      <c r="CR138" s="355"/>
      <c r="CS138" s="355"/>
      <c r="CT138" s="355"/>
      <c r="CU138" s="355"/>
      <c r="CV138" s="355"/>
      <c r="CW138" s="355"/>
    </row>
    <row r="139" spans="16:101" ht="12" customHeight="1">
      <c r="P139" s="126"/>
      <c r="AM139" s="355"/>
      <c r="AN139" s="355"/>
      <c r="AO139" s="355"/>
      <c r="AP139" s="355"/>
      <c r="AQ139" s="355"/>
      <c r="AR139" s="355"/>
      <c r="AS139" s="355"/>
      <c r="AT139" s="355"/>
      <c r="AU139" s="355"/>
      <c r="AV139" s="355"/>
      <c r="AW139" s="355"/>
      <c r="AX139" s="355"/>
      <c r="BO139" s="126"/>
      <c r="CL139" s="355"/>
      <c r="CM139" s="355"/>
      <c r="CN139" s="355"/>
      <c r="CO139" s="355"/>
      <c r="CP139" s="355"/>
      <c r="CQ139" s="355"/>
      <c r="CR139" s="355"/>
      <c r="CS139" s="355"/>
      <c r="CT139" s="355"/>
      <c r="CU139" s="355"/>
      <c r="CV139" s="355"/>
      <c r="CW139" s="355"/>
    </row>
    <row r="140" spans="16:101" ht="12" customHeight="1">
      <c r="P140" s="126"/>
      <c r="AM140" s="355"/>
      <c r="AN140" s="355"/>
      <c r="AO140" s="355"/>
      <c r="AP140" s="355"/>
      <c r="AQ140" s="355"/>
      <c r="AR140" s="355"/>
      <c r="AS140" s="355"/>
      <c r="AT140" s="355"/>
      <c r="AU140" s="355"/>
      <c r="AV140" s="355"/>
      <c r="AW140" s="355"/>
      <c r="AX140" s="355"/>
      <c r="BO140" s="126"/>
      <c r="CL140" s="355"/>
      <c r="CM140" s="355"/>
      <c r="CN140" s="355"/>
      <c r="CO140" s="355"/>
      <c r="CP140" s="355"/>
      <c r="CQ140" s="355"/>
      <c r="CR140" s="355"/>
      <c r="CS140" s="355"/>
      <c r="CT140" s="355"/>
      <c r="CU140" s="355"/>
      <c r="CV140" s="355"/>
      <c r="CW140" s="355"/>
    </row>
    <row r="141" spans="16:101" ht="12" customHeight="1">
      <c r="P141" s="126"/>
      <c r="AM141" s="355"/>
      <c r="AN141" s="355"/>
      <c r="AO141" s="355"/>
      <c r="AP141" s="355"/>
      <c r="AQ141" s="355"/>
      <c r="AR141" s="355"/>
      <c r="AS141" s="355"/>
      <c r="AT141" s="355"/>
      <c r="AU141" s="355"/>
      <c r="AV141" s="355"/>
      <c r="AW141" s="355"/>
      <c r="AX141" s="355"/>
      <c r="BO141" s="126"/>
      <c r="CL141" s="355"/>
      <c r="CM141" s="355"/>
      <c r="CN141" s="355"/>
      <c r="CO141" s="355"/>
      <c r="CP141" s="355"/>
      <c r="CQ141" s="355"/>
      <c r="CR141" s="355"/>
      <c r="CS141" s="355"/>
      <c r="CT141" s="355"/>
      <c r="CU141" s="355"/>
      <c r="CV141" s="355"/>
      <c r="CW141" s="355"/>
    </row>
    <row r="142" spans="16:101" ht="12" customHeight="1">
      <c r="P142" s="126"/>
      <c r="AM142" s="355"/>
      <c r="AN142" s="355"/>
      <c r="AO142" s="355"/>
      <c r="AP142" s="355"/>
      <c r="AQ142" s="355"/>
      <c r="AR142" s="355"/>
      <c r="AS142" s="355"/>
      <c r="AT142" s="355"/>
      <c r="AU142" s="355"/>
      <c r="AV142" s="355"/>
      <c r="AW142" s="355"/>
      <c r="AX142" s="355"/>
      <c r="BO142" s="126"/>
      <c r="CL142" s="355"/>
      <c r="CM142" s="355"/>
      <c r="CN142" s="355"/>
      <c r="CO142" s="355"/>
      <c r="CP142" s="355"/>
      <c r="CQ142" s="355"/>
      <c r="CR142" s="355"/>
      <c r="CS142" s="355"/>
      <c r="CT142" s="355"/>
      <c r="CU142" s="355"/>
      <c r="CV142" s="355"/>
      <c r="CW142" s="355"/>
    </row>
    <row r="143" spans="16:101" ht="12" customHeight="1">
      <c r="P143" s="126"/>
      <c r="AM143" s="355"/>
      <c r="AN143" s="355"/>
      <c r="AO143" s="355"/>
      <c r="AP143" s="355"/>
      <c r="AQ143" s="355"/>
      <c r="AR143" s="355"/>
      <c r="AS143" s="355"/>
      <c r="AT143" s="355"/>
      <c r="AU143" s="355"/>
      <c r="AV143" s="355"/>
      <c r="AW143" s="355"/>
      <c r="AX143" s="355"/>
      <c r="BO143" s="126"/>
      <c r="CL143" s="355"/>
      <c r="CM143" s="355"/>
      <c r="CN143" s="355"/>
      <c r="CO143" s="355"/>
      <c r="CP143" s="355"/>
      <c r="CQ143" s="355"/>
      <c r="CR143" s="355"/>
      <c r="CS143" s="355"/>
      <c r="CT143" s="355"/>
      <c r="CU143" s="355"/>
      <c r="CV143" s="355"/>
      <c r="CW143" s="355"/>
    </row>
    <row r="144" spans="16:101" ht="12" customHeight="1">
      <c r="P144" s="126"/>
      <c r="AM144" s="355"/>
      <c r="AN144" s="355"/>
      <c r="AO144" s="355"/>
      <c r="AP144" s="355"/>
      <c r="AQ144" s="355"/>
      <c r="AR144" s="355"/>
      <c r="AS144" s="355"/>
      <c r="AT144" s="355"/>
      <c r="AU144" s="355"/>
      <c r="AV144" s="355"/>
      <c r="AW144" s="355"/>
      <c r="AX144" s="355"/>
      <c r="BO144" s="126"/>
      <c r="CL144" s="355"/>
      <c r="CM144" s="355"/>
      <c r="CN144" s="355"/>
      <c r="CO144" s="355"/>
      <c r="CP144" s="355"/>
      <c r="CQ144" s="355"/>
      <c r="CR144" s="355"/>
      <c r="CS144" s="355"/>
      <c r="CT144" s="355"/>
      <c r="CU144" s="355"/>
      <c r="CV144" s="355"/>
      <c r="CW144" s="355"/>
    </row>
    <row r="145" spans="16:101" ht="12" customHeight="1">
      <c r="P145" s="126"/>
      <c r="AM145" s="355"/>
      <c r="AN145" s="355"/>
      <c r="AO145" s="355"/>
      <c r="AP145" s="355"/>
      <c r="AQ145" s="355"/>
      <c r="AR145" s="355"/>
      <c r="AS145" s="355"/>
      <c r="AT145" s="355"/>
      <c r="AU145" s="355"/>
      <c r="AV145" s="355"/>
      <c r="AW145" s="355"/>
      <c r="AX145" s="355"/>
      <c r="BO145" s="126"/>
      <c r="CL145" s="355"/>
      <c r="CM145" s="355"/>
      <c r="CN145" s="355"/>
      <c r="CO145" s="355"/>
      <c r="CP145" s="355"/>
      <c r="CQ145" s="355"/>
      <c r="CR145" s="355"/>
      <c r="CS145" s="355"/>
      <c r="CT145" s="355"/>
      <c r="CU145" s="355"/>
      <c r="CV145" s="355"/>
      <c r="CW145" s="355"/>
    </row>
    <row r="146" spans="16:101" ht="12" customHeight="1">
      <c r="P146" s="126"/>
      <c r="AM146" s="355"/>
      <c r="AN146" s="355"/>
      <c r="AO146" s="355"/>
      <c r="AP146" s="355"/>
      <c r="AQ146" s="355"/>
      <c r="AR146" s="355"/>
      <c r="AS146" s="355"/>
      <c r="AT146" s="355"/>
      <c r="AU146" s="355"/>
      <c r="AV146" s="355"/>
      <c r="AW146" s="355"/>
      <c r="AX146" s="355"/>
      <c r="BO146" s="126"/>
      <c r="CL146" s="355"/>
      <c r="CM146" s="355"/>
      <c r="CN146" s="355"/>
      <c r="CO146" s="355"/>
      <c r="CP146" s="355"/>
      <c r="CQ146" s="355"/>
      <c r="CR146" s="355"/>
      <c r="CS146" s="355"/>
      <c r="CT146" s="355"/>
      <c r="CU146" s="355"/>
      <c r="CV146" s="355"/>
      <c r="CW146" s="355"/>
    </row>
    <row r="147" spans="16:101" ht="12" customHeight="1">
      <c r="P147" s="126"/>
      <c r="AM147" s="355"/>
      <c r="AN147" s="355"/>
      <c r="AO147" s="355"/>
      <c r="AP147" s="355"/>
      <c r="AQ147" s="355"/>
      <c r="AR147" s="355"/>
      <c r="AS147" s="355"/>
      <c r="AT147" s="355"/>
      <c r="AU147" s="355"/>
      <c r="AV147" s="355"/>
      <c r="AW147" s="355"/>
      <c r="AX147" s="355"/>
      <c r="BO147" s="126"/>
      <c r="CL147" s="355"/>
      <c r="CM147" s="355"/>
      <c r="CN147" s="355"/>
      <c r="CO147" s="355"/>
      <c r="CP147" s="355"/>
      <c r="CQ147" s="355"/>
      <c r="CR147" s="355"/>
      <c r="CS147" s="355"/>
      <c r="CT147" s="355"/>
      <c r="CU147" s="355"/>
      <c r="CV147" s="355"/>
      <c r="CW147" s="355"/>
    </row>
    <row r="148" spans="16:101" ht="12" customHeight="1">
      <c r="P148" s="126"/>
      <c r="AM148" s="355"/>
      <c r="AN148" s="355"/>
      <c r="AO148" s="355"/>
      <c r="AP148" s="355"/>
      <c r="AQ148" s="355"/>
      <c r="AR148" s="355"/>
      <c r="AS148" s="355"/>
      <c r="AT148" s="355"/>
      <c r="AU148" s="355"/>
      <c r="AV148" s="355"/>
      <c r="AW148" s="355"/>
      <c r="AX148" s="355"/>
      <c r="BO148" s="126"/>
      <c r="CL148" s="355"/>
      <c r="CM148" s="355"/>
      <c r="CN148" s="355"/>
      <c r="CO148" s="355"/>
      <c r="CP148" s="355"/>
      <c r="CQ148" s="355"/>
      <c r="CR148" s="355"/>
      <c r="CS148" s="355"/>
      <c r="CT148" s="355"/>
      <c r="CU148" s="355"/>
      <c r="CV148" s="355"/>
      <c r="CW148" s="355"/>
    </row>
    <row r="149" spans="16:101" ht="12" customHeight="1">
      <c r="P149" s="126"/>
      <c r="AM149" s="355"/>
      <c r="AN149" s="355"/>
      <c r="AO149" s="355"/>
      <c r="AP149" s="355"/>
      <c r="AQ149" s="355"/>
      <c r="AR149" s="355"/>
      <c r="AS149" s="355"/>
      <c r="AT149" s="355"/>
      <c r="AU149" s="355"/>
      <c r="AV149" s="355"/>
      <c r="AW149" s="355"/>
      <c r="AX149" s="355"/>
      <c r="BO149" s="126"/>
      <c r="CL149" s="355"/>
      <c r="CM149" s="355"/>
      <c r="CN149" s="355"/>
      <c r="CO149" s="355"/>
      <c r="CP149" s="355"/>
      <c r="CQ149" s="355"/>
      <c r="CR149" s="355"/>
      <c r="CS149" s="355"/>
      <c r="CT149" s="355"/>
      <c r="CU149" s="355"/>
      <c r="CV149" s="355"/>
      <c r="CW149" s="355"/>
    </row>
    <row r="150" spans="16:101" ht="12" customHeight="1">
      <c r="P150" s="126"/>
      <c r="AM150" s="355"/>
      <c r="AN150" s="355"/>
      <c r="AO150" s="355"/>
      <c r="AP150" s="355"/>
      <c r="AQ150" s="355"/>
      <c r="AR150" s="355"/>
      <c r="AS150" s="355"/>
      <c r="AT150" s="355"/>
      <c r="AU150" s="355"/>
      <c r="AV150" s="355"/>
      <c r="AW150" s="355"/>
      <c r="AX150" s="355"/>
      <c r="BO150" s="126"/>
      <c r="CL150" s="355"/>
      <c r="CM150" s="355"/>
      <c r="CN150" s="355"/>
      <c r="CO150" s="355"/>
      <c r="CP150" s="355"/>
      <c r="CQ150" s="355"/>
      <c r="CR150" s="355"/>
      <c r="CS150" s="355"/>
      <c r="CT150" s="355"/>
      <c r="CU150" s="355"/>
      <c r="CV150" s="355"/>
      <c r="CW150" s="355"/>
    </row>
    <row r="151" spans="16:101" ht="12" customHeight="1">
      <c r="P151" s="126"/>
      <c r="AM151" s="355"/>
      <c r="AN151" s="355"/>
      <c r="AO151" s="355"/>
      <c r="AP151" s="355"/>
      <c r="AQ151" s="355"/>
      <c r="AR151" s="355"/>
      <c r="AS151" s="355"/>
      <c r="AT151" s="355"/>
      <c r="AU151" s="355"/>
      <c r="AV151" s="355"/>
      <c r="AW151" s="355"/>
      <c r="AX151" s="355"/>
      <c r="BO151" s="126"/>
      <c r="CL151" s="355"/>
      <c r="CM151" s="355"/>
      <c r="CN151" s="355"/>
      <c r="CO151" s="355"/>
      <c r="CP151" s="355"/>
      <c r="CQ151" s="355"/>
      <c r="CR151" s="355"/>
      <c r="CS151" s="355"/>
      <c r="CT151" s="355"/>
      <c r="CU151" s="355"/>
      <c r="CV151" s="355"/>
      <c r="CW151" s="355"/>
    </row>
    <row r="152" spans="16:101" ht="12" customHeight="1">
      <c r="P152" s="126"/>
      <c r="AM152" s="355"/>
      <c r="AN152" s="355"/>
      <c r="AO152" s="355"/>
      <c r="AP152" s="355"/>
      <c r="AQ152" s="355"/>
      <c r="AR152" s="355"/>
      <c r="AS152" s="355"/>
      <c r="AT152" s="355"/>
      <c r="AU152" s="355"/>
      <c r="AV152" s="355"/>
      <c r="AW152" s="355"/>
      <c r="AX152" s="355"/>
      <c r="BO152" s="126"/>
      <c r="CL152" s="355"/>
      <c r="CM152" s="355"/>
      <c r="CN152" s="355"/>
      <c r="CO152" s="355"/>
      <c r="CP152" s="355"/>
      <c r="CQ152" s="355"/>
      <c r="CR152" s="355"/>
      <c r="CS152" s="355"/>
      <c r="CT152" s="355"/>
      <c r="CU152" s="355"/>
      <c r="CV152" s="355"/>
      <c r="CW152" s="355"/>
    </row>
    <row r="153" spans="16:101" ht="12" customHeight="1">
      <c r="P153" s="126"/>
      <c r="AM153" s="355"/>
      <c r="AN153" s="355"/>
      <c r="AO153" s="355"/>
      <c r="AP153" s="355"/>
      <c r="AQ153" s="355"/>
      <c r="AR153" s="355"/>
      <c r="AS153" s="355"/>
      <c r="AT153" s="355"/>
      <c r="AU153" s="355"/>
      <c r="AV153" s="355"/>
      <c r="AW153" s="355"/>
      <c r="AX153" s="355"/>
      <c r="BO153" s="126"/>
      <c r="CL153" s="355"/>
      <c r="CM153" s="355"/>
      <c r="CN153" s="355"/>
      <c r="CO153" s="355"/>
      <c r="CP153" s="355"/>
      <c r="CQ153" s="355"/>
      <c r="CR153" s="355"/>
      <c r="CS153" s="355"/>
      <c r="CT153" s="355"/>
      <c r="CU153" s="355"/>
      <c r="CV153" s="355"/>
      <c r="CW153" s="355"/>
    </row>
    <row r="154" spans="16:101" ht="12" customHeight="1">
      <c r="P154" s="126"/>
      <c r="AM154" s="355"/>
      <c r="AN154" s="355"/>
      <c r="AO154" s="355"/>
      <c r="AP154" s="355"/>
      <c r="AQ154" s="355"/>
      <c r="AR154" s="355"/>
      <c r="AS154" s="355"/>
      <c r="AT154" s="355"/>
      <c r="AU154" s="355"/>
      <c r="AV154" s="355"/>
      <c r="AW154" s="355"/>
      <c r="AX154" s="355"/>
      <c r="BO154" s="126"/>
      <c r="CL154" s="355"/>
      <c r="CM154" s="355"/>
      <c r="CN154" s="355"/>
      <c r="CO154" s="355"/>
      <c r="CP154" s="355"/>
      <c r="CQ154" s="355"/>
      <c r="CR154" s="355"/>
      <c r="CS154" s="355"/>
      <c r="CT154" s="355"/>
      <c r="CU154" s="355"/>
      <c r="CV154" s="355"/>
      <c r="CW154" s="355"/>
    </row>
    <row r="155" spans="16:101" ht="12" customHeight="1">
      <c r="P155" s="126"/>
      <c r="AM155" s="355"/>
      <c r="AN155" s="355"/>
      <c r="AO155" s="355"/>
      <c r="AP155" s="355"/>
      <c r="AQ155" s="355"/>
      <c r="AR155" s="355"/>
      <c r="AS155" s="355"/>
      <c r="AT155" s="355"/>
      <c r="AU155" s="355"/>
      <c r="AV155" s="355"/>
      <c r="AW155" s="355"/>
      <c r="AX155" s="355"/>
      <c r="BO155" s="126"/>
      <c r="CL155" s="355"/>
      <c r="CM155" s="355"/>
      <c r="CN155" s="355"/>
      <c r="CO155" s="355"/>
      <c r="CP155" s="355"/>
      <c r="CQ155" s="355"/>
      <c r="CR155" s="355"/>
      <c r="CS155" s="355"/>
      <c r="CT155" s="355"/>
      <c r="CU155" s="355"/>
      <c r="CV155" s="355"/>
      <c r="CW155" s="355"/>
    </row>
    <row r="156" spans="16:101" ht="12" customHeight="1">
      <c r="P156" s="126"/>
      <c r="AM156" s="355"/>
      <c r="AN156" s="355"/>
      <c r="AO156" s="355"/>
      <c r="AP156" s="355"/>
      <c r="AQ156" s="355"/>
      <c r="AR156" s="355"/>
      <c r="AS156" s="355"/>
      <c r="AT156" s="355"/>
      <c r="AU156" s="355"/>
      <c r="AV156" s="355"/>
      <c r="AW156" s="355"/>
      <c r="AX156" s="355"/>
      <c r="BO156" s="126"/>
      <c r="CL156" s="355"/>
      <c r="CM156" s="355"/>
      <c r="CN156" s="355"/>
      <c r="CO156" s="355"/>
      <c r="CP156" s="355"/>
      <c r="CQ156" s="355"/>
      <c r="CR156" s="355"/>
      <c r="CS156" s="355"/>
      <c r="CT156" s="355"/>
      <c r="CU156" s="355"/>
      <c r="CV156" s="355"/>
      <c r="CW156" s="355"/>
    </row>
    <row r="157" spans="16:101" ht="12" customHeight="1">
      <c r="P157" s="126"/>
      <c r="AM157" s="355"/>
      <c r="AN157" s="355"/>
      <c r="AO157" s="355"/>
      <c r="AP157" s="355"/>
      <c r="AQ157" s="355"/>
      <c r="AR157" s="355"/>
      <c r="AS157" s="355"/>
      <c r="AT157" s="355"/>
      <c r="AU157" s="355"/>
      <c r="AV157" s="355"/>
      <c r="AW157" s="355"/>
      <c r="AX157" s="355"/>
      <c r="BO157" s="126"/>
      <c r="CL157" s="355"/>
      <c r="CM157" s="355"/>
      <c r="CN157" s="355"/>
      <c r="CO157" s="355"/>
      <c r="CP157" s="355"/>
      <c r="CQ157" s="355"/>
      <c r="CR157" s="355"/>
      <c r="CS157" s="355"/>
      <c r="CT157" s="355"/>
      <c r="CU157" s="355"/>
      <c r="CV157" s="355"/>
      <c r="CW157" s="355"/>
    </row>
    <row r="158" spans="16:101" ht="12" customHeight="1">
      <c r="P158" s="126"/>
      <c r="AM158" s="355"/>
      <c r="AN158" s="355"/>
      <c r="AO158" s="355"/>
      <c r="AP158" s="355"/>
      <c r="AQ158" s="355"/>
      <c r="AR158" s="355"/>
      <c r="AS158" s="355"/>
      <c r="AT158" s="355"/>
      <c r="AU158" s="355"/>
      <c r="AV158" s="355"/>
      <c r="AW158" s="355"/>
      <c r="AX158" s="355"/>
      <c r="BO158" s="126"/>
      <c r="CL158" s="355"/>
      <c r="CM158" s="355"/>
      <c r="CN158" s="355"/>
      <c r="CO158" s="355"/>
      <c r="CP158" s="355"/>
      <c r="CQ158" s="355"/>
      <c r="CR158" s="355"/>
      <c r="CS158" s="355"/>
      <c r="CT158" s="355"/>
      <c r="CU158" s="355"/>
      <c r="CV158" s="355"/>
      <c r="CW158" s="355"/>
    </row>
    <row r="159" spans="16:101" ht="12" customHeight="1">
      <c r="P159" s="126"/>
      <c r="AM159" s="355"/>
      <c r="AN159" s="355"/>
      <c r="AO159" s="355"/>
      <c r="AP159" s="355"/>
      <c r="AQ159" s="355"/>
      <c r="AR159" s="355"/>
      <c r="AS159" s="355"/>
      <c r="AT159" s="355"/>
      <c r="AU159" s="355"/>
      <c r="AV159" s="355"/>
      <c r="AW159" s="355"/>
      <c r="AX159" s="355"/>
      <c r="BO159" s="126"/>
      <c r="CL159" s="355"/>
      <c r="CM159" s="355"/>
      <c r="CN159" s="355"/>
      <c r="CO159" s="355"/>
      <c r="CP159" s="355"/>
      <c r="CQ159" s="355"/>
      <c r="CR159" s="355"/>
      <c r="CS159" s="355"/>
      <c r="CT159" s="355"/>
      <c r="CU159" s="355"/>
      <c r="CV159" s="355"/>
      <c r="CW159" s="355"/>
    </row>
    <row r="160" spans="16:101" ht="12" customHeight="1">
      <c r="P160" s="126"/>
      <c r="AM160" s="355"/>
      <c r="AN160" s="355"/>
      <c r="AO160" s="355"/>
      <c r="AP160" s="355"/>
      <c r="AQ160" s="355"/>
      <c r="AR160" s="355"/>
      <c r="AS160" s="355"/>
      <c r="AT160" s="355"/>
      <c r="AU160" s="355"/>
      <c r="AV160" s="355"/>
      <c r="AW160" s="355"/>
      <c r="AX160" s="355"/>
      <c r="BO160" s="126"/>
      <c r="CL160" s="355"/>
      <c r="CM160" s="355"/>
      <c r="CN160" s="355"/>
      <c r="CO160" s="355"/>
      <c r="CP160" s="355"/>
      <c r="CQ160" s="355"/>
      <c r="CR160" s="355"/>
      <c r="CS160" s="355"/>
      <c r="CT160" s="355"/>
      <c r="CU160" s="355"/>
      <c r="CV160" s="355"/>
      <c r="CW160" s="355"/>
    </row>
    <row r="161" spans="16:101" ht="12" customHeight="1">
      <c r="P161" s="126"/>
      <c r="AM161" s="355"/>
      <c r="AN161" s="355"/>
      <c r="AO161" s="355"/>
      <c r="AP161" s="355"/>
      <c r="AQ161" s="355"/>
      <c r="AR161" s="355"/>
      <c r="AS161" s="355"/>
      <c r="AT161" s="355"/>
      <c r="AU161" s="355"/>
      <c r="AV161" s="355"/>
      <c r="AW161" s="355"/>
      <c r="AX161" s="355"/>
      <c r="BO161" s="126"/>
      <c r="CL161" s="355"/>
      <c r="CM161" s="355"/>
      <c r="CN161" s="355"/>
      <c r="CO161" s="355"/>
      <c r="CP161" s="355"/>
      <c r="CQ161" s="355"/>
      <c r="CR161" s="355"/>
      <c r="CS161" s="355"/>
      <c r="CT161" s="355"/>
      <c r="CU161" s="355"/>
      <c r="CV161" s="355"/>
      <c r="CW161" s="355"/>
    </row>
    <row r="162" spans="16:101" ht="12" customHeight="1">
      <c r="P162" s="126"/>
      <c r="AM162" s="355"/>
      <c r="AN162" s="355"/>
      <c r="AO162" s="355"/>
      <c r="AP162" s="355"/>
      <c r="AQ162" s="355"/>
      <c r="AR162" s="355"/>
      <c r="AS162" s="355"/>
      <c r="AT162" s="355"/>
      <c r="AU162" s="355"/>
      <c r="AV162" s="355"/>
      <c r="AW162" s="355"/>
      <c r="AX162" s="355"/>
      <c r="BO162" s="126"/>
      <c r="CL162" s="355"/>
      <c r="CM162" s="355"/>
      <c r="CN162" s="355"/>
      <c r="CO162" s="355"/>
      <c r="CP162" s="355"/>
      <c r="CQ162" s="355"/>
      <c r="CR162" s="355"/>
      <c r="CS162" s="355"/>
      <c r="CT162" s="355"/>
      <c r="CU162" s="355"/>
      <c r="CV162" s="355"/>
      <c r="CW162" s="355"/>
    </row>
    <row r="163" spans="16:101" ht="12" customHeight="1">
      <c r="P163" s="126"/>
      <c r="AM163" s="355"/>
      <c r="AN163" s="355"/>
      <c r="AO163" s="355"/>
      <c r="AP163" s="355"/>
      <c r="AQ163" s="355"/>
      <c r="AR163" s="355"/>
      <c r="AS163" s="355"/>
      <c r="AT163" s="355"/>
      <c r="AU163" s="355"/>
      <c r="AV163" s="355"/>
      <c r="AW163" s="355"/>
      <c r="AX163" s="355"/>
      <c r="BO163" s="126"/>
      <c r="CL163" s="355"/>
      <c r="CM163" s="355"/>
      <c r="CN163" s="355"/>
      <c r="CO163" s="355"/>
      <c r="CP163" s="355"/>
      <c r="CQ163" s="355"/>
      <c r="CR163" s="355"/>
      <c r="CS163" s="355"/>
      <c r="CT163" s="355"/>
      <c r="CU163" s="355"/>
      <c r="CV163" s="355"/>
      <c r="CW163" s="355"/>
    </row>
    <row r="164" spans="16:101" ht="12" customHeight="1">
      <c r="P164" s="126"/>
      <c r="AM164" s="355"/>
      <c r="AN164" s="355"/>
      <c r="AO164" s="355"/>
      <c r="AP164" s="355"/>
      <c r="AQ164" s="355"/>
      <c r="AR164" s="355"/>
      <c r="AS164" s="355"/>
      <c r="AT164" s="355"/>
      <c r="AU164" s="355"/>
      <c r="AV164" s="355"/>
      <c r="AW164" s="355"/>
      <c r="AX164" s="355"/>
      <c r="BO164" s="126"/>
      <c r="CL164" s="355"/>
      <c r="CM164" s="355"/>
      <c r="CN164" s="355"/>
      <c r="CO164" s="355"/>
      <c r="CP164" s="355"/>
      <c r="CQ164" s="355"/>
      <c r="CR164" s="355"/>
      <c r="CS164" s="355"/>
      <c r="CT164" s="355"/>
      <c r="CU164" s="355"/>
      <c r="CV164" s="355"/>
      <c r="CW164" s="355"/>
    </row>
    <row r="165" spans="16:101" ht="12" customHeight="1">
      <c r="P165" s="126"/>
      <c r="AM165" s="355"/>
      <c r="AN165" s="355"/>
      <c r="AO165" s="355"/>
      <c r="AP165" s="355"/>
      <c r="AQ165" s="355"/>
      <c r="AR165" s="355"/>
      <c r="AS165" s="355"/>
      <c r="AT165" s="355"/>
      <c r="AU165" s="355"/>
      <c r="AV165" s="355"/>
      <c r="AW165" s="355"/>
      <c r="AX165" s="355"/>
      <c r="BO165" s="126"/>
      <c r="CL165" s="355"/>
      <c r="CM165" s="355"/>
      <c r="CN165" s="355"/>
      <c r="CO165" s="355"/>
      <c r="CP165" s="355"/>
      <c r="CQ165" s="355"/>
      <c r="CR165" s="355"/>
      <c r="CS165" s="355"/>
      <c r="CT165" s="355"/>
      <c r="CU165" s="355"/>
      <c r="CV165" s="355"/>
      <c r="CW165" s="355"/>
    </row>
    <row r="166" spans="16:101" ht="12" customHeight="1">
      <c r="P166" s="126"/>
      <c r="AM166" s="355"/>
      <c r="AN166" s="355"/>
      <c r="AO166" s="355"/>
      <c r="AP166" s="355"/>
      <c r="AQ166" s="355"/>
      <c r="AR166" s="355"/>
      <c r="AS166" s="355"/>
      <c r="AT166" s="355"/>
      <c r="AU166" s="355"/>
      <c r="AV166" s="355"/>
      <c r="AW166" s="355"/>
      <c r="AX166" s="355"/>
      <c r="BO166" s="126"/>
      <c r="CL166" s="355"/>
      <c r="CM166" s="355"/>
      <c r="CN166" s="355"/>
      <c r="CO166" s="355"/>
      <c r="CP166" s="355"/>
      <c r="CQ166" s="355"/>
      <c r="CR166" s="355"/>
      <c r="CS166" s="355"/>
      <c r="CT166" s="355"/>
      <c r="CU166" s="355"/>
      <c r="CV166" s="355"/>
      <c r="CW166" s="355"/>
    </row>
    <row r="167" spans="16:101" ht="12" customHeight="1">
      <c r="P167" s="126"/>
      <c r="AM167" s="355"/>
      <c r="AN167" s="355"/>
      <c r="AO167" s="355"/>
      <c r="AP167" s="355"/>
      <c r="AQ167" s="355"/>
      <c r="AR167" s="355"/>
      <c r="AS167" s="355"/>
      <c r="AT167" s="355"/>
      <c r="AU167" s="355"/>
      <c r="AV167" s="355"/>
      <c r="AW167" s="355"/>
      <c r="AX167" s="355"/>
      <c r="BO167" s="126"/>
      <c r="CL167" s="355"/>
      <c r="CM167" s="355"/>
      <c r="CN167" s="355"/>
      <c r="CO167" s="355"/>
      <c r="CP167" s="355"/>
      <c r="CQ167" s="355"/>
      <c r="CR167" s="355"/>
      <c r="CS167" s="355"/>
      <c r="CT167" s="355"/>
      <c r="CU167" s="355"/>
      <c r="CV167" s="355"/>
      <c r="CW167" s="355"/>
    </row>
    <row r="168" spans="16:101" ht="12" customHeight="1">
      <c r="P168" s="126"/>
      <c r="AM168" s="355"/>
      <c r="AN168" s="355"/>
      <c r="AO168" s="355"/>
      <c r="AP168" s="355"/>
      <c r="AQ168" s="355"/>
      <c r="AR168" s="355"/>
      <c r="AS168" s="355"/>
      <c r="AT168" s="355"/>
      <c r="AU168" s="355"/>
      <c r="AV168" s="355"/>
      <c r="AW168" s="355"/>
      <c r="AX168" s="355"/>
      <c r="BO168" s="126"/>
      <c r="CL168" s="355"/>
      <c r="CM168" s="355"/>
      <c r="CN168" s="355"/>
      <c r="CO168" s="355"/>
      <c r="CP168" s="355"/>
      <c r="CQ168" s="355"/>
      <c r="CR168" s="355"/>
      <c r="CS168" s="355"/>
      <c r="CT168" s="355"/>
      <c r="CU168" s="355"/>
      <c r="CV168" s="355"/>
      <c r="CW168" s="355"/>
    </row>
    <row r="169" spans="16:101" ht="12" customHeight="1">
      <c r="P169" s="126"/>
      <c r="AM169" s="355"/>
      <c r="AN169" s="355"/>
      <c r="AO169" s="355"/>
      <c r="AP169" s="355"/>
      <c r="AQ169" s="355"/>
      <c r="AR169" s="355"/>
      <c r="AS169" s="355"/>
      <c r="AT169" s="355"/>
      <c r="AU169" s="355"/>
      <c r="AV169" s="355"/>
      <c r="AW169" s="355"/>
      <c r="AX169" s="355"/>
      <c r="BO169" s="126"/>
      <c r="CL169" s="355"/>
      <c r="CM169" s="355"/>
      <c r="CN169" s="355"/>
      <c r="CO169" s="355"/>
      <c r="CP169" s="355"/>
      <c r="CQ169" s="355"/>
      <c r="CR169" s="355"/>
      <c r="CS169" s="355"/>
      <c r="CT169" s="355"/>
      <c r="CU169" s="355"/>
      <c r="CV169" s="355"/>
      <c r="CW169" s="355"/>
    </row>
    <row r="170" spans="16:101" ht="12" customHeight="1">
      <c r="P170" s="126"/>
      <c r="AM170" s="355"/>
      <c r="AN170" s="355"/>
      <c r="AO170" s="355"/>
      <c r="AP170" s="355"/>
      <c r="AQ170" s="355"/>
      <c r="AR170" s="355"/>
      <c r="AS170" s="355"/>
      <c r="AT170" s="355"/>
      <c r="AU170" s="355"/>
      <c r="AV170" s="355"/>
      <c r="AW170" s="355"/>
      <c r="AX170" s="355"/>
      <c r="BO170" s="126"/>
      <c r="CL170" s="355"/>
      <c r="CM170" s="355"/>
      <c r="CN170" s="355"/>
      <c r="CO170" s="355"/>
      <c r="CP170" s="355"/>
      <c r="CQ170" s="355"/>
      <c r="CR170" s="355"/>
      <c r="CS170" s="355"/>
      <c r="CT170" s="355"/>
      <c r="CU170" s="355"/>
      <c r="CV170" s="355"/>
      <c r="CW170" s="355"/>
    </row>
    <row r="171" spans="16:101" ht="12" customHeight="1">
      <c r="P171" s="126"/>
      <c r="AM171" s="355"/>
      <c r="AN171" s="355"/>
      <c r="AO171" s="355"/>
      <c r="AP171" s="355"/>
      <c r="AQ171" s="355"/>
      <c r="AR171" s="355"/>
      <c r="AS171" s="355"/>
      <c r="AT171" s="355"/>
      <c r="AU171" s="355"/>
      <c r="AV171" s="355"/>
      <c r="AW171" s="355"/>
      <c r="AX171" s="355"/>
      <c r="BO171" s="126"/>
      <c r="CL171" s="355"/>
      <c r="CM171" s="355"/>
      <c r="CN171" s="355"/>
      <c r="CO171" s="355"/>
      <c r="CP171" s="355"/>
      <c r="CQ171" s="355"/>
      <c r="CR171" s="355"/>
      <c r="CS171" s="355"/>
      <c r="CT171" s="355"/>
      <c r="CU171" s="355"/>
      <c r="CV171" s="355"/>
      <c r="CW171" s="355"/>
    </row>
    <row r="172" spans="16:101" ht="12" customHeight="1">
      <c r="P172" s="126"/>
      <c r="AM172" s="355"/>
      <c r="AN172" s="355"/>
      <c r="AO172" s="355"/>
      <c r="AP172" s="355"/>
      <c r="AQ172" s="355"/>
      <c r="AR172" s="355"/>
      <c r="AS172" s="355"/>
      <c r="AT172" s="355"/>
      <c r="AU172" s="355"/>
      <c r="AV172" s="355"/>
      <c r="AW172" s="355"/>
      <c r="AX172" s="355"/>
      <c r="BO172" s="126"/>
      <c r="CL172" s="355"/>
      <c r="CM172" s="355"/>
      <c r="CN172" s="355"/>
      <c r="CO172" s="355"/>
      <c r="CP172" s="355"/>
      <c r="CQ172" s="355"/>
      <c r="CR172" s="355"/>
      <c r="CS172" s="355"/>
      <c r="CT172" s="355"/>
      <c r="CU172" s="355"/>
      <c r="CV172" s="355"/>
      <c r="CW172" s="355"/>
    </row>
    <row r="173" spans="16:101" ht="12" customHeight="1">
      <c r="P173" s="126"/>
      <c r="AM173" s="355"/>
      <c r="AN173" s="355"/>
      <c r="AO173" s="355"/>
      <c r="AP173" s="355"/>
      <c r="AQ173" s="355"/>
      <c r="AR173" s="355"/>
      <c r="AS173" s="355"/>
      <c r="AT173" s="355"/>
      <c r="AU173" s="355"/>
      <c r="AV173" s="355"/>
      <c r="AW173" s="355"/>
      <c r="AX173" s="355"/>
      <c r="BO173" s="126"/>
      <c r="CL173" s="355"/>
      <c r="CM173" s="355"/>
      <c r="CN173" s="355"/>
      <c r="CO173" s="355"/>
      <c r="CP173" s="355"/>
      <c r="CQ173" s="355"/>
      <c r="CR173" s="355"/>
      <c r="CS173" s="355"/>
      <c r="CT173" s="355"/>
      <c r="CU173" s="355"/>
      <c r="CV173" s="355"/>
      <c r="CW173" s="355"/>
    </row>
    <row r="174" spans="16:101" ht="12" customHeight="1">
      <c r="P174" s="126"/>
      <c r="AM174" s="355"/>
      <c r="AN174" s="355"/>
      <c r="AO174" s="355"/>
      <c r="AP174" s="355"/>
      <c r="AQ174" s="355"/>
      <c r="AR174" s="355"/>
      <c r="AS174" s="355"/>
      <c r="AT174" s="355"/>
      <c r="AU174" s="355"/>
      <c r="AV174" s="355"/>
      <c r="AW174" s="355"/>
      <c r="AX174" s="355"/>
      <c r="BO174" s="126"/>
      <c r="CL174" s="355"/>
      <c r="CM174" s="355"/>
      <c r="CN174" s="355"/>
      <c r="CO174" s="355"/>
      <c r="CP174" s="355"/>
      <c r="CQ174" s="355"/>
      <c r="CR174" s="355"/>
      <c r="CS174" s="355"/>
      <c r="CT174" s="355"/>
      <c r="CU174" s="355"/>
      <c r="CV174" s="355"/>
      <c r="CW174" s="355"/>
    </row>
    <row r="175" spans="16:101" ht="12" customHeight="1">
      <c r="P175" s="126"/>
      <c r="AM175" s="355"/>
      <c r="AN175" s="355"/>
      <c r="AO175" s="355"/>
      <c r="AP175" s="355"/>
      <c r="AQ175" s="355"/>
      <c r="AR175" s="355"/>
      <c r="AS175" s="355"/>
      <c r="AT175" s="355"/>
      <c r="AU175" s="355"/>
      <c r="AV175" s="355"/>
      <c r="AW175" s="355"/>
      <c r="AX175" s="355"/>
      <c r="BO175" s="126"/>
      <c r="CL175" s="355"/>
      <c r="CM175" s="355"/>
      <c r="CN175" s="355"/>
      <c r="CO175" s="355"/>
      <c r="CP175" s="355"/>
      <c r="CQ175" s="355"/>
      <c r="CR175" s="355"/>
      <c r="CS175" s="355"/>
      <c r="CT175" s="355"/>
      <c r="CU175" s="355"/>
      <c r="CV175" s="355"/>
      <c r="CW175" s="355"/>
    </row>
    <row r="176" spans="16:101" ht="12" customHeight="1">
      <c r="P176" s="126"/>
      <c r="AM176" s="355"/>
      <c r="AN176" s="355"/>
      <c r="AO176" s="355"/>
      <c r="AP176" s="355"/>
      <c r="AQ176" s="355"/>
      <c r="AR176" s="355"/>
      <c r="AS176" s="355"/>
      <c r="AT176" s="355"/>
      <c r="AU176" s="355"/>
      <c r="AV176" s="355"/>
      <c r="AW176" s="355"/>
      <c r="AX176" s="355"/>
      <c r="BO176" s="126"/>
      <c r="CL176" s="355"/>
      <c r="CM176" s="355"/>
      <c r="CN176" s="355"/>
      <c r="CO176" s="355"/>
      <c r="CP176" s="355"/>
      <c r="CQ176" s="355"/>
      <c r="CR176" s="355"/>
      <c r="CS176" s="355"/>
      <c r="CT176" s="355"/>
      <c r="CU176" s="355"/>
      <c r="CV176" s="355"/>
      <c r="CW176" s="355"/>
    </row>
    <row r="177" spans="16:101" ht="12" customHeight="1">
      <c r="P177" s="126"/>
      <c r="AM177" s="355"/>
      <c r="AN177" s="355"/>
      <c r="AO177" s="355"/>
      <c r="AQ177" s="355"/>
      <c r="AR177" s="355"/>
      <c r="AS177" s="355"/>
      <c r="AT177" s="355"/>
      <c r="AU177" s="355"/>
      <c r="AV177" s="355"/>
      <c r="AW177" s="355"/>
      <c r="AX177" s="355"/>
      <c r="BO177" s="126"/>
      <c r="CL177" s="355"/>
      <c r="CM177" s="355"/>
      <c r="CN177" s="355"/>
      <c r="CP177" s="355"/>
      <c r="CQ177" s="355"/>
      <c r="CR177" s="355"/>
      <c r="CS177" s="355"/>
      <c r="CT177" s="355"/>
      <c r="CU177" s="355"/>
      <c r="CV177" s="355"/>
      <c r="CW177" s="355"/>
    </row>
    <row r="178" spans="16:101" ht="12" customHeight="1">
      <c r="P178" s="126"/>
      <c r="AM178" s="355"/>
      <c r="AN178" s="355"/>
      <c r="AO178" s="355"/>
      <c r="AQ178" s="355"/>
      <c r="AR178" s="355"/>
      <c r="AS178" s="355"/>
      <c r="AT178" s="355"/>
      <c r="AU178" s="355"/>
      <c r="AV178" s="355"/>
      <c r="AW178" s="355"/>
      <c r="AX178" s="355"/>
      <c r="BO178" s="126"/>
      <c r="CL178" s="355"/>
      <c r="CM178" s="355"/>
      <c r="CN178" s="355"/>
      <c r="CP178" s="355"/>
      <c r="CQ178" s="355"/>
      <c r="CR178" s="355"/>
      <c r="CS178" s="355"/>
      <c r="CT178" s="355"/>
      <c r="CU178" s="355"/>
      <c r="CV178" s="355"/>
      <c r="CW178" s="355"/>
    </row>
    <row r="179" spans="16:101" ht="12" customHeight="1">
      <c r="P179" s="126"/>
      <c r="AM179" s="355"/>
      <c r="AQ179" s="355"/>
      <c r="AR179" s="355"/>
      <c r="AS179" s="355"/>
      <c r="AT179" s="355"/>
      <c r="AU179" s="355"/>
      <c r="AV179" s="355"/>
      <c r="AW179" s="355"/>
      <c r="AX179" s="355"/>
      <c r="BO179" s="126"/>
      <c r="CL179" s="355"/>
      <c r="CP179" s="355"/>
      <c r="CQ179" s="355"/>
      <c r="CR179" s="355"/>
      <c r="CS179" s="355"/>
      <c r="CT179" s="355"/>
      <c r="CU179" s="355"/>
      <c r="CV179" s="355"/>
      <c r="CW179" s="355"/>
    </row>
    <row r="180" spans="16:101" ht="12" customHeight="1">
      <c r="P180" s="126"/>
      <c r="AM180" s="355"/>
      <c r="AQ180" s="355"/>
      <c r="AR180" s="355"/>
      <c r="AS180" s="355"/>
      <c r="AT180" s="355"/>
      <c r="AU180" s="355"/>
      <c r="AV180" s="355"/>
      <c r="AW180" s="355"/>
      <c r="AX180" s="355"/>
      <c r="BO180" s="126"/>
      <c r="CL180" s="355"/>
      <c r="CP180" s="355"/>
      <c r="CQ180" s="355"/>
      <c r="CR180" s="355"/>
      <c r="CS180" s="355"/>
      <c r="CT180" s="355"/>
      <c r="CU180" s="355"/>
      <c r="CV180" s="355"/>
      <c r="CW180" s="355"/>
    </row>
    <row r="181" spans="16:101" ht="12" customHeight="1">
      <c r="P181" s="126"/>
      <c r="AQ181" s="355"/>
      <c r="AR181" s="355"/>
      <c r="AS181" s="355"/>
      <c r="AT181" s="355"/>
      <c r="AU181" s="355"/>
      <c r="AV181" s="355"/>
      <c r="AW181" s="355"/>
      <c r="AX181" s="355"/>
      <c r="BO181" s="126"/>
      <c r="CP181" s="355"/>
      <c r="CQ181" s="355"/>
      <c r="CR181" s="355"/>
      <c r="CS181" s="355"/>
      <c r="CT181" s="355"/>
      <c r="CU181" s="355"/>
      <c r="CV181" s="355"/>
      <c r="CW181" s="355"/>
    </row>
    <row r="182" spans="16:101" ht="12" customHeight="1">
      <c r="P182" s="126"/>
      <c r="AQ182" s="355"/>
      <c r="AR182" s="355"/>
      <c r="AS182" s="355"/>
      <c r="AT182" s="355"/>
      <c r="AU182" s="355"/>
      <c r="AV182" s="355"/>
      <c r="AW182" s="355"/>
      <c r="AX182" s="355"/>
      <c r="BO182" s="126"/>
      <c r="CP182" s="355"/>
      <c r="CQ182" s="355"/>
      <c r="CR182" s="355"/>
      <c r="CS182" s="355"/>
      <c r="CT182" s="355"/>
      <c r="CU182" s="355"/>
      <c r="CV182" s="355"/>
      <c r="CW182" s="355"/>
    </row>
    <row r="183" spans="16:101" ht="12" customHeight="1">
      <c r="P183" s="126"/>
      <c r="AQ183" s="355"/>
      <c r="AR183" s="355"/>
      <c r="AS183" s="355"/>
      <c r="AT183" s="355"/>
      <c r="AU183" s="355"/>
      <c r="AV183" s="355"/>
      <c r="AW183" s="355"/>
      <c r="AX183" s="355"/>
      <c r="BO183" s="126"/>
      <c r="CP183" s="355"/>
      <c r="CQ183" s="355"/>
      <c r="CR183" s="355"/>
      <c r="CS183" s="355"/>
      <c r="CT183" s="355"/>
      <c r="CU183" s="355"/>
      <c r="CV183" s="355"/>
      <c r="CW183" s="355"/>
    </row>
    <row r="184" spans="16:101" ht="12" customHeight="1">
      <c r="P184" s="126"/>
      <c r="AQ184" s="355"/>
      <c r="AR184" s="355"/>
      <c r="AS184" s="355"/>
      <c r="AT184" s="355"/>
      <c r="AU184" s="355"/>
      <c r="AV184" s="355"/>
      <c r="AW184" s="355"/>
      <c r="AX184" s="355"/>
      <c r="BO184" s="126"/>
      <c r="CP184" s="355"/>
      <c r="CQ184" s="355"/>
      <c r="CR184" s="355"/>
      <c r="CS184" s="355"/>
      <c r="CT184" s="355"/>
      <c r="CU184" s="355"/>
      <c r="CV184" s="355"/>
      <c r="CW184" s="355"/>
    </row>
    <row r="185" spans="16:101" ht="12" customHeight="1">
      <c r="P185" s="126"/>
      <c r="AQ185" s="355"/>
      <c r="AR185" s="355"/>
      <c r="AS185" s="355"/>
      <c r="AT185" s="355"/>
      <c r="AU185" s="355"/>
      <c r="AV185" s="355"/>
      <c r="AW185" s="355"/>
      <c r="AX185" s="355"/>
      <c r="BO185" s="126"/>
      <c r="CP185" s="355"/>
      <c r="CQ185" s="355"/>
      <c r="CR185" s="355"/>
      <c r="CS185" s="355"/>
      <c r="CT185" s="355"/>
      <c r="CU185" s="355"/>
      <c r="CV185" s="355"/>
      <c r="CW185" s="355"/>
    </row>
    <row r="186" spans="16:101" ht="12" customHeight="1">
      <c r="P186" s="126"/>
      <c r="AQ186" s="355"/>
      <c r="AR186" s="355"/>
      <c r="AS186" s="355"/>
      <c r="AT186" s="355"/>
      <c r="AU186" s="355"/>
      <c r="AV186" s="355"/>
      <c r="AW186" s="355"/>
      <c r="AX186" s="355"/>
      <c r="BO186" s="126"/>
      <c r="CP186" s="355"/>
      <c r="CQ186" s="355"/>
      <c r="CR186" s="355"/>
      <c r="CS186" s="355"/>
      <c r="CT186" s="355"/>
      <c r="CU186" s="355"/>
      <c r="CV186" s="355"/>
      <c r="CW186" s="355"/>
    </row>
    <row r="187" spans="16:101" ht="12" customHeight="1">
      <c r="P187" s="126"/>
      <c r="AQ187" s="355"/>
      <c r="AR187" s="355"/>
      <c r="AS187" s="355"/>
      <c r="AT187" s="355"/>
      <c r="AU187" s="355"/>
      <c r="AV187" s="355"/>
      <c r="AW187" s="355"/>
      <c r="AX187" s="355"/>
      <c r="BO187" s="126"/>
      <c r="CP187" s="355"/>
      <c r="CQ187" s="355"/>
      <c r="CR187" s="355"/>
      <c r="CS187" s="355"/>
      <c r="CT187" s="355"/>
      <c r="CU187" s="355"/>
      <c r="CV187" s="355"/>
      <c r="CW187" s="355"/>
    </row>
    <row r="188" spans="16:101" ht="12" customHeight="1">
      <c r="P188" s="126"/>
      <c r="AQ188" s="355"/>
      <c r="AR188" s="355"/>
      <c r="AS188" s="355"/>
      <c r="AT188" s="355"/>
      <c r="AU188" s="355"/>
      <c r="AV188" s="355"/>
      <c r="AW188" s="355"/>
      <c r="AX188" s="355"/>
      <c r="BO188" s="126"/>
      <c r="CP188" s="355"/>
      <c r="CQ188" s="355"/>
      <c r="CR188" s="355"/>
      <c r="CS188" s="355"/>
      <c r="CT188" s="355"/>
      <c r="CU188" s="355"/>
      <c r="CV188" s="355"/>
      <c r="CW188" s="355"/>
    </row>
    <row r="189" spans="16:101" ht="12" customHeight="1">
      <c r="P189" s="126"/>
      <c r="AQ189" s="355"/>
      <c r="AR189" s="355"/>
      <c r="AS189" s="355"/>
      <c r="AT189" s="355"/>
      <c r="AU189" s="355"/>
      <c r="AV189" s="355"/>
      <c r="AW189" s="355"/>
      <c r="AX189" s="355"/>
      <c r="BO189" s="126"/>
      <c r="CP189" s="355"/>
      <c r="CQ189" s="355"/>
      <c r="CR189" s="355"/>
      <c r="CS189" s="355"/>
      <c r="CT189" s="355"/>
      <c r="CU189" s="355"/>
      <c r="CV189" s="355"/>
      <c r="CW189" s="355"/>
    </row>
    <row r="190" spans="16:101" ht="12" customHeight="1">
      <c r="P190" s="126"/>
      <c r="AQ190" s="355"/>
      <c r="AR190" s="355"/>
      <c r="AS190" s="355"/>
      <c r="AT190" s="355"/>
      <c r="AU190" s="355"/>
      <c r="AV190" s="355"/>
      <c r="AW190" s="355"/>
      <c r="BO190" s="126"/>
      <c r="CP190" s="355"/>
      <c r="CQ190" s="355"/>
      <c r="CR190" s="355"/>
      <c r="CS190" s="355"/>
      <c r="CT190" s="355"/>
      <c r="CU190" s="355"/>
      <c r="CV190" s="355"/>
    </row>
    <row r="191" spans="16:101" ht="12" customHeight="1">
      <c r="P191" s="126"/>
      <c r="AS191" s="355"/>
      <c r="AT191" s="355"/>
      <c r="AU191" s="355"/>
      <c r="AV191" s="355"/>
      <c r="AW191" s="355"/>
      <c r="BO191" s="126"/>
      <c r="CR191" s="355"/>
      <c r="CS191" s="355"/>
      <c r="CT191" s="355"/>
      <c r="CU191" s="355"/>
      <c r="CV191" s="355"/>
    </row>
    <row r="192" spans="16:101" ht="12" customHeight="1">
      <c r="P192" s="126"/>
      <c r="AS192" s="355"/>
      <c r="AT192" s="355"/>
      <c r="AU192" s="355"/>
      <c r="AV192" s="355"/>
      <c r="AW192" s="355"/>
      <c r="BO192" s="126"/>
      <c r="CR192" s="355"/>
      <c r="CS192" s="355"/>
      <c r="CT192" s="355"/>
      <c r="CU192" s="355"/>
      <c r="CV192" s="355"/>
    </row>
    <row r="193" spans="16:100" ht="12" customHeight="1">
      <c r="P193" s="126"/>
      <c r="AS193" s="355"/>
      <c r="AT193" s="355"/>
      <c r="AU193" s="355"/>
      <c r="AV193" s="355"/>
      <c r="AW193" s="355"/>
      <c r="BO193" s="126"/>
      <c r="CR193" s="355"/>
      <c r="CS193" s="355"/>
      <c r="CT193" s="355"/>
      <c r="CU193" s="355"/>
      <c r="CV193" s="355"/>
    </row>
    <row r="194" spans="16:100" ht="12" customHeight="1">
      <c r="P194" s="126"/>
      <c r="AS194" s="355"/>
      <c r="AT194" s="355"/>
      <c r="AU194" s="355"/>
      <c r="AV194" s="355"/>
      <c r="AW194" s="355"/>
      <c r="BO194" s="126"/>
      <c r="CR194" s="355"/>
      <c r="CS194" s="355"/>
      <c r="CT194" s="355"/>
      <c r="CU194" s="355"/>
      <c r="CV194" s="355"/>
    </row>
    <row r="195" spans="16:100" ht="12" customHeight="1">
      <c r="P195" s="126"/>
      <c r="AS195" s="355"/>
      <c r="AT195" s="355"/>
      <c r="AU195" s="355"/>
      <c r="AV195" s="355"/>
      <c r="AW195" s="355"/>
      <c r="BO195" s="126"/>
      <c r="CR195" s="355"/>
      <c r="CS195" s="355"/>
      <c r="CT195" s="355"/>
      <c r="CU195" s="355"/>
      <c r="CV195" s="355"/>
    </row>
    <row r="196" spans="16:100" ht="12" customHeight="1">
      <c r="P196" s="126"/>
      <c r="AS196" s="355"/>
      <c r="AT196" s="355"/>
      <c r="AV196" s="355"/>
      <c r="AW196" s="355"/>
      <c r="BO196" s="126"/>
      <c r="CR196" s="355"/>
      <c r="CS196" s="355"/>
      <c r="CU196" s="355"/>
      <c r="CV196" s="355"/>
    </row>
    <row r="197" spans="16:100" ht="12" customHeight="1">
      <c r="P197" s="126"/>
      <c r="AT197" s="355"/>
      <c r="BO197" s="126"/>
      <c r="CS197" s="355"/>
    </row>
    <row r="198" spans="16:100" ht="12" customHeight="1">
      <c r="P198" s="126"/>
      <c r="AT198" s="355"/>
      <c r="BO198" s="126"/>
      <c r="CS198" s="355"/>
    </row>
    <row r="199" spans="16:100" ht="12" customHeight="1">
      <c r="P199" s="126"/>
      <c r="AT199" s="355"/>
      <c r="BO199" s="126"/>
      <c r="CS199" s="355"/>
    </row>
    <row r="200" spans="16:100" ht="12" customHeight="1">
      <c r="P200" s="126"/>
      <c r="BO200" s="126"/>
    </row>
    <row r="201" spans="16:100" ht="12" customHeight="1">
      <c r="P201" s="126"/>
      <c r="BO201" s="126"/>
    </row>
    <row r="202" spans="16:100" ht="12" customHeight="1">
      <c r="P202" s="126"/>
      <c r="BO202" s="126"/>
    </row>
    <row r="203" spans="16:100" ht="12" customHeight="1">
      <c r="P203" s="126"/>
      <c r="BO203" s="126"/>
    </row>
    <row r="204" spans="16:100" ht="12" customHeight="1">
      <c r="P204" s="126"/>
      <c r="BO204" s="126"/>
    </row>
    <row r="205" spans="16:100" ht="12" customHeight="1">
      <c r="P205" s="126"/>
      <c r="BO205" s="126"/>
    </row>
    <row r="206" spans="16:100" ht="12" customHeight="1">
      <c r="P206" s="126"/>
      <c r="BO206" s="126"/>
    </row>
    <row r="207" spans="16:100" ht="12" customHeight="1">
      <c r="P207" s="126"/>
      <c r="BO207" s="126"/>
    </row>
    <row r="208" spans="16:100" ht="12" customHeight="1">
      <c r="P208" s="126"/>
      <c r="BO208" s="126"/>
    </row>
    <row r="209" spans="16:67" ht="12" customHeight="1">
      <c r="P209" s="126"/>
      <c r="BO209" s="126"/>
    </row>
    <row r="210" spans="16:67" ht="12" customHeight="1">
      <c r="P210" s="126"/>
      <c r="BO210" s="126"/>
    </row>
    <row r="211" spans="16:67" ht="12" customHeight="1">
      <c r="P211" s="126"/>
      <c r="BO211" s="126"/>
    </row>
    <row r="212" spans="16:67" ht="12" customHeight="1">
      <c r="P212" s="126"/>
      <c r="BO212" s="126"/>
    </row>
    <row r="213" spans="16:67" ht="12" customHeight="1">
      <c r="P213" s="126"/>
      <c r="BO213" s="126"/>
    </row>
    <row r="214" spans="16:67" ht="12" customHeight="1">
      <c r="P214" s="126"/>
      <c r="BO214" s="126"/>
    </row>
    <row r="215" spans="16:67" ht="12" customHeight="1">
      <c r="P215" s="126"/>
      <c r="BO215" s="126"/>
    </row>
    <row r="216" spans="16:67" ht="12" customHeight="1">
      <c r="P216" s="126"/>
      <c r="BO216" s="126"/>
    </row>
    <row r="217" spans="16:67" ht="12" customHeight="1">
      <c r="P217" s="126"/>
      <c r="BO217" s="126"/>
    </row>
    <row r="218" spans="16:67" ht="12" customHeight="1">
      <c r="P218" s="126"/>
      <c r="BO218" s="126"/>
    </row>
    <row r="219" spans="16:67" ht="12" customHeight="1">
      <c r="P219" s="126"/>
      <c r="BO219" s="126"/>
    </row>
    <row r="220" spans="16:67" ht="12" customHeight="1">
      <c r="P220" s="126"/>
      <c r="BO220" s="126"/>
    </row>
    <row r="221" spans="16:67" ht="12" customHeight="1">
      <c r="P221" s="126"/>
      <c r="BO221" s="126"/>
    </row>
    <row r="222" spans="16:67" ht="12" customHeight="1">
      <c r="P222" s="126"/>
      <c r="BO222" s="126"/>
    </row>
    <row r="223" spans="16:67" ht="12" customHeight="1">
      <c r="P223" s="126"/>
      <c r="BO223" s="126"/>
    </row>
    <row r="224" spans="16:67" ht="12" customHeight="1">
      <c r="P224" s="126"/>
      <c r="BO224" s="126"/>
    </row>
    <row r="225" spans="16:67" ht="12" customHeight="1">
      <c r="P225" s="126"/>
      <c r="BO225" s="126"/>
    </row>
    <row r="226" spans="16:67" ht="12" customHeight="1">
      <c r="P226" s="126"/>
      <c r="BO226" s="126"/>
    </row>
    <row r="227" spans="16:67" ht="12" customHeight="1">
      <c r="P227" s="126"/>
      <c r="BO227" s="126"/>
    </row>
    <row r="228" spans="16:67" ht="12" customHeight="1">
      <c r="P228" s="126"/>
      <c r="BO228" s="126"/>
    </row>
    <row r="229" spans="16:67" ht="12" customHeight="1">
      <c r="P229" s="126"/>
      <c r="BO229" s="126"/>
    </row>
    <row r="230" spans="16:67" ht="12" customHeight="1">
      <c r="P230" s="126"/>
      <c r="BO230" s="126"/>
    </row>
    <row r="231" spans="16:67" ht="12" customHeight="1">
      <c r="P231" s="126"/>
      <c r="BO231" s="126"/>
    </row>
    <row r="232" spans="16:67" ht="12" customHeight="1">
      <c r="P232" s="126"/>
      <c r="BO232" s="126"/>
    </row>
    <row r="233" spans="16:67" ht="12" customHeight="1">
      <c r="P233" s="126"/>
      <c r="BO233" s="126"/>
    </row>
    <row r="234" spans="16:67" ht="12" customHeight="1">
      <c r="P234" s="126"/>
      <c r="BO234" s="126"/>
    </row>
    <row r="235" spans="16:67" ht="12" customHeight="1">
      <c r="P235" s="126"/>
      <c r="BO235" s="126"/>
    </row>
    <row r="236" spans="16:67" ht="12" customHeight="1">
      <c r="P236" s="126"/>
      <c r="BO236" s="126"/>
    </row>
    <row r="237" spans="16:67" ht="12" customHeight="1">
      <c r="P237" s="126"/>
      <c r="BO237" s="126"/>
    </row>
    <row r="238" spans="16:67" ht="12" customHeight="1">
      <c r="P238" s="126"/>
      <c r="BO238" s="126"/>
    </row>
    <row r="239" spans="16:67" ht="12" customHeight="1">
      <c r="P239" s="126"/>
      <c r="BO239" s="126"/>
    </row>
    <row r="240" spans="16:67" ht="12" customHeight="1">
      <c r="P240" s="126"/>
      <c r="BO240" s="126"/>
    </row>
    <row r="241" spans="16:67" ht="12" customHeight="1">
      <c r="P241" s="126"/>
      <c r="BO241" s="126"/>
    </row>
    <row r="242" spans="16:67" ht="12" customHeight="1">
      <c r="P242" s="126"/>
      <c r="BO242" s="126"/>
    </row>
    <row r="243" spans="16:67" ht="12" customHeight="1">
      <c r="P243" s="126"/>
      <c r="BO243" s="126"/>
    </row>
    <row r="244" spans="16:67" ht="12" customHeight="1">
      <c r="P244" s="126"/>
      <c r="BO244" s="126"/>
    </row>
    <row r="245" spans="16:67" ht="12" customHeight="1">
      <c r="P245" s="126"/>
      <c r="BO245" s="126"/>
    </row>
    <row r="246" spans="16:67" ht="12" customHeight="1">
      <c r="P246" s="126"/>
      <c r="BO246" s="126"/>
    </row>
    <row r="247" spans="16:67" ht="12" customHeight="1">
      <c r="P247" s="126"/>
      <c r="BO247" s="126"/>
    </row>
    <row r="248" spans="16:67" ht="12" customHeight="1">
      <c r="P248" s="126"/>
      <c r="BO248" s="126"/>
    </row>
    <row r="249" spans="16:67" ht="12" customHeight="1">
      <c r="P249" s="126"/>
      <c r="BO249" s="126"/>
    </row>
    <row r="250" spans="16:67" ht="12" customHeight="1">
      <c r="P250" s="126"/>
      <c r="BO250" s="126"/>
    </row>
    <row r="251" spans="16:67" ht="12" customHeight="1">
      <c r="P251" s="126"/>
      <c r="BO251" s="126"/>
    </row>
    <row r="252" spans="16:67" ht="12" customHeight="1">
      <c r="P252" s="126"/>
      <c r="BO252" s="126"/>
    </row>
    <row r="253" spans="16:67" ht="12" customHeight="1">
      <c r="P253" s="126"/>
      <c r="BO253" s="126"/>
    </row>
    <row r="254" spans="16:67" ht="12" customHeight="1">
      <c r="P254" s="126"/>
      <c r="BO254" s="126"/>
    </row>
    <row r="255" spans="16:67" ht="12" customHeight="1">
      <c r="P255" s="126"/>
      <c r="BO255" s="126"/>
    </row>
    <row r="256" spans="16:67" ht="12" customHeight="1">
      <c r="P256" s="126"/>
      <c r="BO256" s="126"/>
    </row>
    <row r="257" spans="16:67" ht="12" customHeight="1">
      <c r="P257" s="126"/>
      <c r="BO257" s="126"/>
    </row>
    <row r="258" spans="16:67" ht="12" customHeight="1">
      <c r="P258" s="126"/>
      <c r="BO258" s="126"/>
    </row>
    <row r="259" spans="16:67" ht="12" customHeight="1">
      <c r="P259" s="126"/>
      <c r="BO259" s="126"/>
    </row>
  </sheetData>
  <mergeCells count="969">
    <mergeCell ref="CT38:CU39"/>
    <mergeCell ref="CV38:CW39"/>
    <mergeCell ref="CN41:CS41"/>
    <mergeCell ref="BU36:BX36"/>
    <mergeCell ref="BU37:BV37"/>
    <mergeCell ref="BW37:BX37"/>
    <mergeCell ref="CT22:CW22"/>
    <mergeCell ref="CT23:CU23"/>
    <mergeCell ref="CV23:CW23"/>
    <mergeCell ref="CT24:CU25"/>
    <mergeCell ref="CV24:CW25"/>
    <mergeCell ref="CT36:CW36"/>
    <mergeCell ref="CP28:CS29"/>
    <mergeCell ref="CT28:CW29"/>
    <mergeCell ref="CP30:CS31"/>
    <mergeCell ref="CT30:CW31"/>
    <mergeCell ref="CJ34:CM35"/>
    <mergeCell ref="CN34:CO35"/>
    <mergeCell ref="CP34:CS35"/>
    <mergeCell ref="CT34:CW35"/>
    <mergeCell ref="CT37:CU37"/>
    <mergeCell ref="CV37:CW37"/>
    <mergeCell ref="CA32:CC33"/>
    <mergeCell ref="CD32:CE33"/>
    <mergeCell ref="V36:Y36"/>
    <mergeCell ref="L30:O31"/>
    <mergeCell ref="P30:Q31"/>
    <mergeCell ref="R30:U31"/>
    <mergeCell ref="F26:O26"/>
    <mergeCell ref="P26:Y26"/>
    <mergeCell ref="AU22:AX22"/>
    <mergeCell ref="AU23:AV23"/>
    <mergeCell ref="AW23:AX23"/>
    <mergeCell ref="AU24:AV25"/>
    <mergeCell ref="AW24:AX25"/>
    <mergeCell ref="AU36:AX36"/>
    <mergeCell ref="V30:Y31"/>
    <mergeCell ref="V28:Y29"/>
    <mergeCell ref="V32:Y33"/>
    <mergeCell ref="P34:Q35"/>
    <mergeCell ref="R34:U35"/>
    <mergeCell ref="V34:Y35"/>
    <mergeCell ref="B22:K22"/>
    <mergeCell ref="B23:K25"/>
    <mergeCell ref="L22:U22"/>
    <mergeCell ref="L23:U25"/>
    <mergeCell ref="B26:E27"/>
    <mergeCell ref="L27:O27"/>
    <mergeCell ref="CQ2:CR4"/>
    <mergeCell ref="CM2:CP4"/>
    <mergeCell ref="C2:O4"/>
    <mergeCell ref="X23:Y23"/>
    <mergeCell ref="X24:Y25"/>
    <mergeCell ref="V22:Y22"/>
    <mergeCell ref="BY21:CW21"/>
    <mergeCell ref="CN19:CP20"/>
    <mergeCell ref="CQ19:CT20"/>
    <mergeCell ref="CU19:CW20"/>
    <mergeCell ref="BH17:BH18"/>
    <mergeCell ref="BI17:BK18"/>
    <mergeCell ref="BL17:BN18"/>
    <mergeCell ref="BO17:BQ18"/>
    <mergeCell ref="BR17:BR18"/>
    <mergeCell ref="BS17:BU18"/>
    <mergeCell ref="BV17:BX18"/>
    <mergeCell ref="V23:W23"/>
    <mergeCell ref="V24:W25"/>
    <mergeCell ref="BU22:BX22"/>
    <mergeCell ref="BU23:BV23"/>
    <mergeCell ref="BW23:BX23"/>
    <mergeCell ref="BU24:BV25"/>
    <mergeCell ref="BW24:BX25"/>
    <mergeCell ref="AZ87:BJ88"/>
    <mergeCell ref="BK87:BS89"/>
    <mergeCell ref="BT87:CW89"/>
    <mergeCell ref="AZ89:BJ89"/>
    <mergeCell ref="CL78:CN79"/>
    <mergeCell ref="CO78:CO79"/>
    <mergeCell ref="CP78:CS79"/>
    <mergeCell ref="CT78:CV79"/>
    <mergeCell ref="CW78:CW79"/>
    <mergeCell ref="BO80:CW81"/>
    <mergeCell ref="AZ82:BN85"/>
    <mergeCell ref="BO82:BY85"/>
    <mergeCell ref="CC82:CW85"/>
    <mergeCell ref="BB78:BI79"/>
    <mergeCell ref="BJ78:BM79"/>
    <mergeCell ref="BN78:BP79"/>
    <mergeCell ref="BQ78:BQ79"/>
    <mergeCell ref="BR78:BU79"/>
    <mergeCell ref="BV78:BX79"/>
    <mergeCell ref="BY78:BY79"/>
    <mergeCell ref="BZ78:CG79"/>
    <mergeCell ref="CH78:CK79"/>
    <mergeCell ref="CP74:CS75"/>
    <mergeCell ref="CT74:CV75"/>
    <mergeCell ref="CW74:CW75"/>
    <mergeCell ref="BB76:BI77"/>
    <mergeCell ref="BJ76:BM77"/>
    <mergeCell ref="BN76:BP77"/>
    <mergeCell ref="BQ76:BQ77"/>
    <mergeCell ref="BR76:BU77"/>
    <mergeCell ref="BV76:BX77"/>
    <mergeCell ref="BY76:BY77"/>
    <mergeCell ref="BZ76:CC77"/>
    <mergeCell ref="CD76:CF77"/>
    <mergeCell ref="CG76:CG77"/>
    <mergeCell ref="CH76:CW77"/>
    <mergeCell ref="BB74:BI75"/>
    <mergeCell ref="BJ74:BM75"/>
    <mergeCell ref="BN74:BP75"/>
    <mergeCell ref="BQ74:BQ75"/>
    <mergeCell ref="BR74:BU75"/>
    <mergeCell ref="BV74:BX75"/>
    <mergeCell ref="BY74:BY75"/>
    <mergeCell ref="BZ74:CG75"/>
    <mergeCell ref="CH74:CK75"/>
    <mergeCell ref="CL74:CN75"/>
    <mergeCell ref="CO70:CO71"/>
    <mergeCell ref="CP70:CW73"/>
    <mergeCell ref="BB72:BI73"/>
    <mergeCell ref="BJ72:BM73"/>
    <mergeCell ref="BN72:BP73"/>
    <mergeCell ref="BQ72:BQ73"/>
    <mergeCell ref="BR72:BY73"/>
    <mergeCell ref="BZ72:CG73"/>
    <mergeCell ref="CH72:CK73"/>
    <mergeCell ref="CL72:CN73"/>
    <mergeCell ref="CO72:CO73"/>
    <mergeCell ref="BB70:BI71"/>
    <mergeCell ref="BJ70:BM71"/>
    <mergeCell ref="BN70:BP71"/>
    <mergeCell ref="BQ70:BQ71"/>
    <mergeCell ref="BR70:BU71"/>
    <mergeCell ref="BV70:BX71"/>
    <mergeCell ref="BY70:BY71"/>
    <mergeCell ref="BZ70:CG71"/>
    <mergeCell ref="CH70:CK71"/>
    <mergeCell ref="CO74:CO75"/>
    <mergeCell ref="BB66:BI67"/>
    <mergeCell ref="BJ66:BM67"/>
    <mergeCell ref="BN66:BP67"/>
    <mergeCell ref="BQ66:BQ67"/>
    <mergeCell ref="BR66:BU67"/>
    <mergeCell ref="BV66:BX67"/>
    <mergeCell ref="BY66:BY67"/>
    <mergeCell ref="BZ66:CW67"/>
    <mergeCell ref="BB68:BI69"/>
    <mergeCell ref="BJ68:BM69"/>
    <mergeCell ref="BN68:BP69"/>
    <mergeCell ref="BQ68:BQ69"/>
    <mergeCell ref="BR68:BU69"/>
    <mergeCell ref="BV68:BX69"/>
    <mergeCell ref="BY68:BY69"/>
    <mergeCell ref="BZ68:CG69"/>
    <mergeCell ref="CH68:CK69"/>
    <mergeCell ref="CL68:CN69"/>
    <mergeCell ref="CO68:CO69"/>
    <mergeCell ref="CP68:CS69"/>
    <mergeCell ref="CT68:CV69"/>
    <mergeCell ref="CW68:CW69"/>
    <mergeCell ref="CL70:CN71"/>
    <mergeCell ref="CP62:CS63"/>
    <mergeCell ref="CT62:CV63"/>
    <mergeCell ref="CW62:CW63"/>
    <mergeCell ref="BB64:BI65"/>
    <mergeCell ref="BJ64:BM65"/>
    <mergeCell ref="BN64:BP65"/>
    <mergeCell ref="BQ64:BQ65"/>
    <mergeCell ref="BR64:BU65"/>
    <mergeCell ref="BV64:BX65"/>
    <mergeCell ref="BY64:BY65"/>
    <mergeCell ref="BZ64:CG65"/>
    <mergeCell ref="CH64:CK65"/>
    <mergeCell ref="CL64:CN65"/>
    <mergeCell ref="CO64:CO65"/>
    <mergeCell ref="CP64:CS65"/>
    <mergeCell ref="CT64:CV65"/>
    <mergeCell ref="CW64:CW65"/>
    <mergeCell ref="BB60:BI61"/>
    <mergeCell ref="BJ60:BM61"/>
    <mergeCell ref="BN60:BP61"/>
    <mergeCell ref="BQ60:BQ61"/>
    <mergeCell ref="BZ60:CG61"/>
    <mergeCell ref="CH60:CK61"/>
    <mergeCell ref="CL60:CN61"/>
    <mergeCell ref="CO60:CO61"/>
    <mergeCell ref="BB62:BI63"/>
    <mergeCell ref="BJ62:BM63"/>
    <mergeCell ref="BN62:BP63"/>
    <mergeCell ref="BQ62:BQ63"/>
    <mergeCell ref="BR62:BU63"/>
    <mergeCell ref="BV62:BX63"/>
    <mergeCell ref="BY62:BY63"/>
    <mergeCell ref="BZ62:CG63"/>
    <mergeCell ref="CH62:CK63"/>
    <mergeCell ref="CL62:CN63"/>
    <mergeCell ref="CO62:CO63"/>
    <mergeCell ref="BB56:BI57"/>
    <mergeCell ref="BJ56:BM57"/>
    <mergeCell ref="BN56:BP57"/>
    <mergeCell ref="BQ56:BQ57"/>
    <mergeCell ref="BZ56:CG57"/>
    <mergeCell ref="CH56:CK57"/>
    <mergeCell ref="CL56:CN57"/>
    <mergeCell ref="CO56:CO57"/>
    <mergeCell ref="BB58:BI59"/>
    <mergeCell ref="BJ58:BM59"/>
    <mergeCell ref="BN58:BP59"/>
    <mergeCell ref="BQ58:BQ59"/>
    <mergeCell ref="BZ58:CG59"/>
    <mergeCell ref="CH58:CK59"/>
    <mergeCell ref="CL58:CN59"/>
    <mergeCell ref="CO58:CO59"/>
    <mergeCell ref="CJ44:CM45"/>
    <mergeCell ref="CA48:CC49"/>
    <mergeCell ref="CD48:CE49"/>
    <mergeCell ref="CF48:CI49"/>
    <mergeCell ref="AZ50:CW51"/>
    <mergeCell ref="AZ52:BA79"/>
    <mergeCell ref="BB52:BI53"/>
    <mergeCell ref="BJ52:BM53"/>
    <mergeCell ref="BN52:BP53"/>
    <mergeCell ref="BQ52:BQ53"/>
    <mergeCell ref="BR52:BY61"/>
    <mergeCell ref="BZ52:CG53"/>
    <mergeCell ref="CH52:CK53"/>
    <mergeCell ref="CL52:CN53"/>
    <mergeCell ref="CO52:CO53"/>
    <mergeCell ref="CP52:CW61"/>
    <mergeCell ref="BB54:BI55"/>
    <mergeCell ref="BJ54:BM55"/>
    <mergeCell ref="BN54:BP55"/>
    <mergeCell ref="BQ54:BQ55"/>
    <mergeCell ref="BZ54:CG55"/>
    <mergeCell ref="CH54:CK55"/>
    <mergeCell ref="CL54:CN55"/>
    <mergeCell ref="CO54:CO55"/>
    <mergeCell ref="CF32:CI33"/>
    <mergeCell ref="CJ32:CM33"/>
    <mergeCell ref="CN32:CO33"/>
    <mergeCell ref="CP32:CS33"/>
    <mergeCell ref="CT32:CW33"/>
    <mergeCell ref="CA34:CC35"/>
    <mergeCell ref="CD34:CE35"/>
    <mergeCell ref="CF34:CI35"/>
    <mergeCell ref="CA28:CC29"/>
    <mergeCell ref="CD28:CE29"/>
    <mergeCell ref="CF28:CI29"/>
    <mergeCell ref="CJ28:CM29"/>
    <mergeCell ref="CN28:CO29"/>
    <mergeCell ref="CA30:CC31"/>
    <mergeCell ref="CD30:CE31"/>
    <mergeCell ref="CF30:CI31"/>
    <mergeCell ref="CJ30:CM31"/>
    <mergeCell ref="CN30:CO31"/>
    <mergeCell ref="AZ15:AZ20"/>
    <mergeCell ref="BA15:BD20"/>
    <mergeCell ref="BE15:BG16"/>
    <mergeCell ref="BH15:BH16"/>
    <mergeCell ref="BI15:BK16"/>
    <mergeCell ref="BL15:BN16"/>
    <mergeCell ref="BO15:BQ16"/>
    <mergeCell ref="BR15:BR16"/>
    <mergeCell ref="BS15:BU16"/>
    <mergeCell ref="BE19:BG20"/>
    <mergeCell ref="BH19:BK20"/>
    <mergeCell ref="BL19:BN20"/>
    <mergeCell ref="BO19:BQ20"/>
    <mergeCell ref="BR19:BU20"/>
    <mergeCell ref="BE17:BG18"/>
    <mergeCell ref="CR17:CT18"/>
    <mergeCell ref="CU17:CW18"/>
    <mergeCell ref="CR15:CT16"/>
    <mergeCell ref="CU15:CW16"/>
    <mergeCell ref="BV19:BX20"/>
    <mergeCell ref="CD19:CF20"/>
    <mergeCell ref="CG19:CJ20"/>
    <mergeCell ref="CK19:CM20"/>
    <mergeCell ref="BE13:BG14"/>
    <mergeCell ref="BH13:BK14"/>
    <mergeCell ref="BL13:BN14"/>
    <mergeCell ref="BO13:BQ14"/>
    <mergeCell ref="BR13:BU14"/>
    <mergeCell ref="BV13:BX14"/>
    <mergeCell ref="CD13:CF14"/>
    <mergeCell ref="CG13:CJ14"/>
    <mergeCell ref="CK13:CM14"/>
    <mergeCell ref="CD17:CF18"/>
    <mergeCell ref="CG17:CG18"/>
    <mergeCell ref="BV15:BX16"/>
    <mergeCell ref="BY15:BY20"/>
    <mergeCell ref="BZ15:CC20"/>
    <mergeCell ref="CD15:CF16"/>
    <mergeCell ref="CG15:CG16"/>
    <mergeCell ref="CH15:CJ16"/>
    <mergeCell ref="CK15:CM16"/>
    <mergeCell ref="CN15:CP16"/>
    <mergeCell ref="CQ15:CQ16"/>
    <mergeCell ref="CH17:CJ18"/>
    <mergeCell ref="CK17:CM18"/>
    <mergeCell ref="CN17:CP18"/>
    <mergeCell ref="CQ17:CQ18"/>
    <mergeCell ref="CH11:CJ12"/>
    <mergeCell ref="CK11:CM12"/>
    <mergeCell ref="CN11:CP12"/>
    <mergeCell ref="CQ11:CQ12"/>
    <mergeCell ref="CR11:CT12"/>
    <mergeCell ref="CU11:CW12"/>
    <mergeCell ref="CN13:CP14"/>
    <mergeCell ref="CQ13:CT14"/>
    <mergeCell ref="CU13:CW14"/>
    <mergeCell ref="BH11:BH12"/>
    <mergeCell ref="BI11:BK12"/>
    <mergeCell ref="BL11:BN12"/>
    <mergeCell ref="BO11:BQ12"/>
    <mergeCell ref="BR11:BR12"/>
    <mergeCell ref="BS11:BU12"/>
    <mergeCell ref="BV11:BX12"/>
    <mergeCell ref="CD11:CF12"/>
    <mergeCell ref="CG11:CG12"/>
    <mergeCell ref="CQ7:CQ8"/>
    <mergeCell ref="CR7:CT8"/>
    <mergeCell ref="CU7:CW8"/>
    <mergeCell ref="AZ9:AZ14"/>
    <mergeCell ref="BA9:BD14"/>
    <mergeCell ref="BE9:BG10"/>
    <mergeCell ref="BH9:BH10"/>
    <mergeCell ref="BI9:BK10"/>
    <mergeCell ref="BL9:BN10"/>
    <mergeCell ref="BO9:BQ10"/>
    <mergeCell ref="BR9:BR10"/>
    <mergeCell ref="BS9:BU10"/>
    <mergeCell ref="BV9:BX10"/>
    <mergeCell ref="BY9:BY14"/>
    <mergeCell ref="BZ9:CC14"/>
    <mergeCell ref="CD9:CF10"/>
    <mergeCell ref="CG9:CG10"/>
    <mergeCell ref="CH9:CJ10"/>
    <mergeCell ref="CK9:CM10"/>
    <mergeCell ref="CN9:CP10"/>
    <mergeCell ref="CQ9:CQ10"/>
    <mergeCell ref="CR9:CT10"/>
    <mergeCell ref="CU9:CW10"/>
    <mergeCell ref="BE11:BG12"/>
    <mergeCell ref="BD2:BQ4"/>
    <mergeCell ref="BT2:BW4"/>
    <mergeCell ref="BX2:CH4"/>
    <mergeCell ref="CI2:CL4"/>
    <mergeCell ref="CS2:CV4"/>
    <mergeCell ref="AZ6:BD8"/>
    <mergeCell ref="BE6:BN6"/>
    <mergeCell ref="BO6:BX6"/>
    <mergeCell ref="BY6:CC8"/>
    <mergeCell ref="CD6:CM6"/>
    <mergeCell ref="CN6:CW6"/>
    <mergeCell ref="BE7:BG8"/>
    <mergeCell ref="BH7:BH8"/>
    <mergeCell ref="BI7:BK8"/>
    <mergeCell ref="BL7:BN8"/>
    <mergeCell ref="BO7:BQ8"/>
    <mergeCell ref="BR7:BR8"/>
    <mergeCell ref="BS7:BU8"/>
    <mergeCell ref="BV7:BX8"/>
    <mergeCell ref="CD7:CF8"/>
    <mergeCell ref="CG7:CG8"/>
    <mergeCell ref="CH7:CJ8"/>
    <mergeCell ref="CK7:CM8"/>
    <mergeCell ref="CN7:CP8"/>
    <mergeCell ref="AT2:AW4"/>
    <mergeCell ref="A6:E8"/>
    <mergeCell ref="F6:O6"/>
    <mergeCell ref="P6:Y6"/>
    <mergeCell ref="Z6:AD8"/>
    <mergeCell ref="AE6:AN6"/>
    <mergeCell ref="AO6:AX6"/>
    <mergeCell ref="F7:H8"/>
    <mergeCell ref="I7:I8"/>
    <mergeCell ref="J7:L8"/>
    <mergeCell ref="U2:X4"/>
    <mergeCell ref="Y2:AI4"/>
    <mergeCell ref="AJ2:AM4"/>
    <mergeCell ref="AV7:AX8"/>
    <mergeCell ref="AH7:AH8"/>
    <mergeCell ref="AI7:AK8"/>
    <mergeCell ref="AL7:AN8"/>
    <mergeCell ref="AO7:AQ8"/>
    <mergeCell ref="AR7:AR8"/>
    <mergeCell ref="AS7:AU8"/>
    <mergeCell ref="M7:O8"/>
    <mergeCell ref="AR2:AS4"/>
    <mergeCell ref="AN2:AQ4"/>
    <mergeCell ref="A9:A14"/>
    <mergeCell ref="B9:E14"/>
    <mergeCell ref="F9:H10"/>
    <mergeCell ref="I9:I10"/>
    <mergeCell ref="J9:L10"/>
    <mergeCell ref="M9:O10"/>
    <mergeCell ref="P9:R10"/>
    <mergeCell ref="S9:S10"/>
    <mergeCell ref="F13:H14"/>
    <mergeCell ref="I13:L14"/>
    <mergeCell ref="M13:O14"/>
    <mergeCell ref="T9:V10"/>
    <mergeCell ref="S13:V14"/>
    <mergeCell ref="S11:S12"/>
    <mergeCell ref="T11:V12"/>
    <mergeCell ref="P7:R8"/>
    <mergeCell ref="S7:S8"/>
    <mergeCell ref="T7:V8"/>
    <mergeCell ref="W7:Y8"/>
    <mergeCell ref="AE7:AG8"/>
    <mergeCell ref="P13:R14"/>
    <mergeCell ref="W11:Y12"/>
    <mergeCell ref="AE11:AG12"/>
    <mergeCell ref="AL9:AN10"/>
    <mergeCell ref="AO9:AQ10"/>
    <mergeCell ref="AR9:AR10"/>
    <mergeCell ref="AS9:AU10"/>
    <mergeCell ref="AV9:AX10"/>
    <mergeCell ref="F11:H12"/>
    <mergeCell ref="I11:I12"/>
    <mergeCell ref="J11:L12"/>
    <mergeCell ref="M11:O12"/>
    <mergeCell ref="P11:R12"/>
    <mergeCell ref="W9:Y10"/>
    <mergeCell ref="Z9:Z14"/>
    <mergeCell ref="AA9:AD14"/>
    <mergeCell ref="AE9:AG10"/>
    <mergeCell ref="AH9:AH10"/>
    <mergeCell ref="AI9:AK10"/>
    <mergeCell ref="W13:Y14"/>
    <mergeCell ref="AE13:AG14"/>
    <mergeCell ref="AH13:AK14"/>
    <mergeCell ref="AL11:AN12"/>
    <mergeCell ref="AO11:AQ12"/>
    <mergeCell ref="AR11:AR12"/>
    <mergeCell ref="AS11:AU12"/>
    <mergeCell ref="AV11:AX12"/>
    <mergeCell ref="AH11:AH12"/>
    <mergeCell ref="AI11:AK12"/>
    <mergeCell ref="AL13:AN14"/>
    <mergeCell ref="AO13:AQ14"/>
    <mergeCell ref="AR13:AU14"/>
    <mergeCell ref="AV13:AX14"/>
    <mergeCell ref="A15:A20"/>
    <mergeCell ref="B15:E20"/>
    <mergeCell ref="F15:H16"/>
    <mergeCell ref="I15:I16"/>
    <mergeCell ref="J15:L16"/>
    <mergeCell ref="M15:O16"/>
    <mergeCell ref="AS15:AU16"/>
    <mergeCell ref="AV15:AX16"/>
    <mergeCell ref="F17:H18"/>
    <mergeCell ref="I17:I18"/>
    <mergeCell ref="J17:L18"/>
    <mergeCell ref="M17:O18"/>
    <mergeCell ref="P17:R18"/>
    <mergeCell ref="S17:S18"/>
    <mergeCell ref="T17:V18"/>
    <mergeCell ref="W17:Y18"/>
    <mergeCell ref="AE15:AG16"/>
    <mergeCell ref="AH15:AH16"/>
    <mergeCell ref="AI15:AK16"/>
    <mergeCell ref="AL15:AN16"/>
    <mergeCell ref="AO15:AQ16"/>
    <mergeCell ref="AR15:AR16"/>
    <mergeCell ref="P15:R16"/>
    <mergeCell ref="S15:S16"/>
    <mergeCell ref="T15:V16"/>
    <mergeCell ref="W15:Y16"/>
    <mergeCell ref="Z15:Z20"/>
    <mergeCell ref="AA15:AD20"/>
    <mergeCell ref="Z21:AX21"/>
    <mergeCell ref="AS17:AU18"/>
    <mergeCell ref="AV17:AX18"/>
    <mergeCell ref="F19:H20"/>
    <mergeCell ref="I19:L20"/>
    <mergeCell ref="M19:O20"/>
    <mergeCell ref="P19:R20"/>
    <mergeCell ref="S19:V20"/>
    <mergeCell ref="W19:Y20"/>
    <mergeCell ref="AE19:AG20"/>
    <mergeCell ref="AH19:AK20"/>
    <mergeCell ref="AE17:AG18"/>
    <mergeCell ref="AH17:AH18"/>
    <mergeCell ref="AI17:AK18"/>
    <mergeCell ref="AL17:AN18"/>
    <mergeCell ref="AO17:AQ18"/>
    <mergeCell ref="AR17:AR18"/>
    <mergeCell ref="AL19:AN20"/>
    <mergeCell ref="AO19:AQ20"/>
    <mergeCell ref="AR19:AU20"/>
    <mergeCell ref="AV19:AX20"/>
    <mergeCell ref="C54:J55"/>
    <mergeCell ref="K54:N55"/>
    <mergeCell ref="O54:Q55"/>
    <mergeCell ref="R54:R55"/>
    <mergeCell ref="AA54:AH55"/>
    <mergeCell ref="AI54:AL55"/>
    <mergeCell ref="AM54:AO55"/>
    <mergeCell ref="C58:J59"/>
    <mergeCell ref="K60:N61"/>
    <mergeCell ref="O60:Q61"/>
    <mergeCell ref="R60:R61"/>
    <mergeCell ref="C60:J61"/>
    <mergeCell ref="AI58:AL59"/>
    <mergeCell ref="K58:N59"/>
    <mergeCell ref="O58:Q59"/>
    <mergeCell ref="R58:R59"/>
    <mergeCell ref="AI60:AL61"/>
    <mergeCell ref="AM60:AO61"/>
    <mergeCell ref="AP60:AP61"/>
    <mergeCell ref="C56:J57"/>
    <mergeCell ref="K56:N57"/>
    <mergeCell ref="O56:Q57"/>
    <mergeCell ref="AI64:AL65"/>
    <mergeCell ref="AM64:AO65"/>
    <mergeCell ref="AP64:AP65"/>
    <mergeCell ref="AP62:AP63"/>
    <mergeCell ref="C62:J63"/>
    <mergeCell ref="K62:N63"/>
    <mergeCell ref="R62:R63"/>
    <mergeCell ref="S62:V63"/>
    <mergeCell ref="W62:Y63"/>
    <mergeCell ref="O62:Q63"/>
    <mergeCell ref="AQ64:AT65"/>
    <mergeCell ref="AU64:AW65"/>
    <mergeCell ref="AX64:AX65"/>
    <mergeCell ref="AU62:AW63"/>
    <mergeCell ref="AX62:AX63"/>
    <mergeCell ref="C64:J65"/>
    <mergeCell ref="K64:N65"/>
    <mergeCell ref="O64:Q65"/>
    <mergeCell ref="R64:R65"/>
    <mergeCell ref="S64:V65"/>
    <mergeCell ref="W64:Y65"/>
    <mergeCell ref="Z64:Z65"/>
    <mergeCell ref="AA64:AH65"/>
    <mergeCell ref="Z62:Z63"/>
    <mergeCell ref="AA62:AH63"/>
    <mergeCell ref="AI62:AL63"/>
    <mergeCell ref="AM62:AO63"/>
    <mergeCell ref="AQ62:AT63"/>
    <mergeCell ref="AI68:AL69"/>
    <mergeCell ref="AM68:AO69"/>
    <mergeCell ref="AP68:AP69"/>
    <mergeCell ref="AQ68:AT69"/>
    <mergeCell ref="AU68:AW69"/>
    <mergeCell ref="AX68:AX69"/>
    <mergeCell ref="Z66:Z67"/>
    <mergeCell ref="AA66:AX67"/>
    <mergeCell ref="C68:J69"/>
    <mergeCell ref="K68:N69"/>
    <mergeCell ref="O68:Q69"/>
    <mergeCell ref="R68:R69"/>
    <mergeCell ref="S68:V69"/>
    <mergeCell ref="W68:Y69"/>
    <mergeCell ref="Z68:Z69"/>
    <mergeCell ref="AA68:AH69"/>
    <mergeCell ref="C66:J67"/>
    <mergeCell ref="K66:N67"/>
    <mergeCell ref="O66:Q67"/>
    <mergeCell ref="R66:R67"/>
    <mergeCell ref="S66:V67"/>
    <mergeCell ref="W66:Y67"/>
    <mergeCell ref="AQ70:AX73"/>
    <mergeCell ref="Z70:Z71"/>
    <mergeCell ref="AA70:AH71"/>
    <mergeCell ref="AI70:AL71"/>
    <mergeCell ref="AM70:AO71"/>
    <mergeCell ref="AP70:AP71"/>
    <mergeCell ref="C70:J71"/>
    <mergeCell ref="K70:N71"/>
    <mergeCell ref="O70:Q71"/>
    <mergeCell ref="R70:R71"/>
    <mergeCell ref="S70:V71"/>
    <mergeCell ref="W70:Y71"/>
    <mergeCell ref="AI72:AL73"/>
    <mergeCell ref="AM72:AO73"/>
    <mergeCell ref="AP72:AP73"/>
    <mergeCell ref="AA72:AH73"/>
    <mergeCell ref="O74:Q75"/>
    <mergeCell ref="R74:R75"/>
    <mergeCell ref="S74:V75"/>
    <mergeCell ref="W74:Y75"/>
    <mergeCell ref="C72:J73"/>
    <mergeCell ref="K72:N73"/>
    <mergeCell ref="O72:Q73"/>
    <mergeCell ref="R72:R73"/>
    <mergeCell ref="S72:Z73"/>
    <mergeCell ref="C76:J77"/>
    <mergeCell ref="K76:N77"/>
    <mergeCell ref="P80:AX81"/>
    <mergeCell ref="AU78:AW79"/>
    <mergeCell ref="AX78:AX79"/>
    <mergeCell ref="AA74:AH75"/>
    <mergeCell ref="AI74:AL75"/>
    <mergeCell ref="AM74:AO75"/>
    <mergeCell ref="AP74:AP75"/>
    <mergeCell ref="AQ74:AT75"/>
    <mergeCell ref="O76:Q77"/>
    <mergeCell ref="R76:R77"/>
    <mergeCell ref="S76:V77"/>
    <mergeCell ref="W76:Y77"/>
    <mergeCell ref="Z76:Z77"/>
    <mergeCell ref="AA76:AD77"/>
    <mergeCell ref="Z74:Z75"/>
    <mergeCell ref="AE76:AG77"/>
    <mergeCell ref="AH76:AH77"/>
    <mergeCell ref="AI76:AX77"/>
    <mergeCell ref="AU74:AW75"/>
    <mergeCell ref="AX74:AX75"/>
    <mergeCell ref="C74:J75"/>
    <mergeCell ref="K74:N75"/>
    <mergeCell ref="A82:O85"/>
    <mergeCell ref="P82:Z85"/>
    <mergeCell ref="AD82:AX85"/>
    <mergeCell ref="A87:K88"/>
    <mergeCell ref="L87:T89"/>
    <mergeCell ref="U87:AX89"/>
    <mergeCell ref="A89:K89"/>
    <mergeCell ref="C78:J79"/>
    <mergeCell ref="K78:N79"/>
    <mergeCell ref="AI78:AL79"/>
    <mergeCell ref="AM78:AO79"/>
    <mergeCell ref="AP78:AP79"/>
    <mergeCell ref="AQ78:AT79"/>
    <mergeCell ref="O78:Q79"/>
    <mergeCell ref="R78:R79"/>
    <mergeCell ref="S78:V79"/>
    <mergeCell ref="W78:Y79"/>
    <mergeCell ref="Z78:Z79"/>
    <mergeCell ref="AA78:AH79"/>
    <mergeCell ref="A52:B79"/>
    <mergeCell ref="C52:J53"/>
    <mergeCell ref="K52:N53"/>
    <mergeCell ref="O52:Q53"/>
    <mergeCell ref="R52:R53"/>
    <mergeCell ref="H32:K33"/>
    <mergeCell ref="L32:O33"/>
    <mergeCell ref="P32:Q33"/>
    <mergeCell ref="R32:U33"/>
    <mergeCell ref="F34:G35"/>
    <mergeCell ref="H34:K35"/>
    <mergeCell ref="L34:O35"/>
    <mergeCell ref="AP54:AP55"/>
    <mergeCell ref="AM52:AO53"/>
    <mergeCell ref="AP52:AP53"/>
    <mergeCell ref="AA52:AH53"/>
    <mergeCell ref="AI52:AL53"/>
    <mergeCell ref="S52:Z61"/>
    <mergeCell ref="R56:R57"/>
    <mergeCell ref="AM56:AO57"/>
    <mergeCell ref="AP56:AP57"/>
    <mergeCell ref="AM58:AO59"/>
    <mergeCell ref="AP58:AP59"/>
    <mergeCell ref="AA56:AH57"/>
    <mergeCell ref="AI56:AL57"/>
    <mergeCell ref="AA60:AH61"/>
    <mergeCell ref="AA58:AH59"/>
    <mergeCell ref="A50:AX51"/>
    <mergeCell ref="AQ52:AX61"/>
    <mergeCell ref="B28:B29"/>
    <mergeCell ref="B30:B31"/>
    <mergeCell ref="B32:B33"/>
    <mergeCell ref="B34:B35"/>
    <mergeCell ref="C28:E29"/>
    <mergeCell ref="C30:E31"/>
    <mergeCell ref="C32:E33"/>
    <mergeCell ref="C34:E35"/>
    <mergeCell ref="F30:G31"/>
    <mergeCell ref="F32:G33"/>
    <mergeCell ref="F27:K27"/>
    <mergeCell ref="V27:Y27"/>
    <mergeCell ref="P27:U27"/>
    <mergeCell ref="AG28:AJ29"/>
    <mergeCell ref="AK28:AN29"/>
    <mergeCell ref="AO28:AP29"/>
    <mergeCell ref="AQ28:AT29"/>
    <mergeCell ref="AU28:AX29"/>
    <mergeCell ref="AA30:AA31"/>
    <mergeCell ref="AB30:AD31"/>
    <mergeCell ref="AE30:AF31"/>
    <mergeCell ref="AG30:AJ31"/>
    <mergeCell ref="AK30:AN31"/>
    <mergeCell ref="AO30:AP31"/>
    <mergeCell ref="AQ30:AT31"/>
    <mergeCell ref="AU30:AX31"/>
    <mergeCell ref="F28:G29"/>
    <mergeCell ref="R28:U29"/>
    <mergeCell ref="P28:Q29"/>
    <mergeCell ref="L28:O29"/>
    <mergeCell ref="H28:K29"/>
    <mergeCell ref="H30:K31"/>
    <mergeCell ref="AB32:AD33"/>
    <mergeCell ref="AE32:AF33"/>
    <mergeCell ref="AG32:AJ33"/>
    <mergeCell ref="AK32:AN33"/>
    <mergeCell ref="AO32:AP33"/>
    <mergeCell ref="AQ32:AT33"/>
    <mergeCell ref="AU32:AX33"/>
    <mergeCell ref="A36:A49"/>
    <mergeCell ref="B36:K36"/>
    <mergeCell ref="L36:U36"/>
    <mergeCell ref="B37:K39"/>
    <mergeCell ref="L37:U39"/>
    <mergeCell ref="V38:W39"/>
    <mergeCell ref="X38:Y39"/>
    <mergeCell ref="B40:E41"/>
    <mergeCell ref="F40:O40"/>
    <mergeCell ref="P40:Y40"/>
    <mergeCell ref="F41:K41"/>
    <mergeCell ref="L41:O41"/>
    <mergeCell ref="P41:U41"/>
    <mergeCell ref="V41:Y41"/>
    <mergeCell ref="B42:B43"/>
    <mergeCell ref="C42:E43"/>
    <mergeCell ref="A22:A35"/>
    <mergeCell ref="F42:G43"/>
    <mergeCell ref="H42:K43"/>
    <mergeCell ref="L42:O43"/>
    <mergeCell ref="P42:Q43"/>
    <mergeCell ref="R42:U43"/>
    <mergeCell ref="V42:Y43"/>
    <mergeCell ref="V37:W37"/>
    <mergeCell ref="X37:Y37"/>
    <mergeCell ref="V46:Y47"/>
    <mergeCell ref="AA34:AA35"/>
    <mergeCell ref="AB34:AD35"/>
    <mergeCell ref="AE34:AF35"/>
    <mergeCell ref="AG34:AJ35"/>
    <mergeCell ref="AK34:AN35"/>
    <mergeCell ref="AO34:AP35"/>
    <mergeCell ref="AQ34:AT35"/>
    <mergeCell ref="AU34:AX35"/>
    <mergeCell ref="Z22:Z35"/>
    <mergeCell ref="AA22:AJ22"/>
    <mergeCell ref="AK22:AT22"/>
    <mergeCell ref="AA23:AJ25"/>
    <mergeCell ref="AK23:AT25"/>
    <mergeCell ref="AA26:AD27"/>
    <mergeCell ref="AE26:AN26"/>
    <mergeCell ref="AO26:AX26"/>
    <mergeCell ref="AE27:AJ27"/>
    <mergeCell ref="AK27:AN27"/>
    <mergeCell ref="AO27:AT27"/>
    <mergeCell ref="AU27:AX27"/>
    <mergeCell ref="AA28:AA29"/>
    <mergeCell ref="AB28:AD29"/>
    <mergeCell ref="AE28:AF29"/>
    <mergeCell ref="AA32:AA33"/>
    <mergeCell ref="B48:B49"/>
    <mergeCell ref="C48:E49"/>
    <mergeCell ref="F48:G49"/>
    <mergeCell ref="H48:K49"/>
    <mergeCell ref="L48:O49"/>
    <mergeCell ref="P48:Q49"/>
    <mergeCell ref="R48:U49"/>
    <mergeCell ref="V48:Y49"/>
    <mergeCell ref="Z36:Z49"/>
    <mergeCell ref="B44:B45"/>
    <mergeCell ref="C44:E45"/>
    <mergeCell ref="F44:G45"/>
    <mergeCell ref="H44:K45"/>
    <mergeCell ref="L44:O45"/>
    <mergeCell ref="P44:Q45"/>
    <mergeCell ref="R44:U45"/>
    <mergeCell ref="V44:Y45"/>
    <mergeCell ref="B46:B47"/>
    <mergeCell ref="C46:E47"/>
    <mergeCell ref="F46:G47"/>
    <mergeCell ref="H46:K47"/>
    <mergeCell ref="L46:O47"/>
    <mergeCell ref="P46:Q47"/>
    <mergeCell ref="R46:U47"/>
    <mergeCell ref="AA36:AJ36"/>
    <mergeCell ref="AK36:AT36"/>
    <mergeCell ref="AA37:AJ39"/>
    <mergeCell ref="AK37:AT39"/>
    <mergeCell ref="AU38:AV39"/>
    <mergeCell ref="AW38:AX39"/>
    <mergeCell ref="AA40:AD41"/>
    <mergeCell ref="AE40:AN40"/>
    <mergeCell ref="AO40:AX40"/>
    <mergeCell ref="AE41:AJ41"/>
    <mergeCell ref="AK41:AN41"/>
    <mergeCell ref="AO41:AT41"/>
    <mergeCell ref="AU41:AX41"/>
    <mergeCell ref="AU37:AV37"/>
    <mergeCell ref="AW37:AX37"/>
    <mergeCell ref="AQ42:AT43"/>
    <mergeCell ref="AU42:AX43"/>
    <mergeCell ref="AA44:AA45"/>
    <mergeCell ref="AB44:AD45"/>
    <mergeCell ref="AE44:AF45"/>
    <mergeCell ref="AG44:AJ45"/>
    <mergeCell ref="AK44:AN45"/>
    <mergeCell ref="AO44:AP45"/>
    <mergeCell ref="AQ44:AT45"/>
    <mergeCell ref="AU44:AX45"/>
    <mergeCell ref="AA42:AA43"/>
    <mergeCell ref="AB42:AD43"/>
    <mergeCell ref="AE42:AF43"/>
    <mergeCell ref="AG42:AJ43"/>
    <mergeCell ref="AK42:AN43"/>
    <mergeCell ref="AO42:AP43"/>
    <mergeCell ref="AA46:AA47"/>
    <mergeCell ref="AB46:AD47"/>
    <mergeCell ref="AE46:AF47"/>
    <mergeCell ref="AG46:AJ47"/>
    <mergeCell ref="AK46:AN47"/>
    <mergeCell ref="AO46:AP47"/>
    <mergeCell ref="AQ46:AT47"/>
    <mergeCell ref="AU46:AX47"/>
    <mergeCell ref="AA48:AA49"/>
    <mergeCell ref="AB48:AD49"/>
    <mergeCell ref="AE48:AF49"/>
    <mergeCell ref="AG48:AJ49"/>
    <mergeCell ref="AK48:AN49"/>
    <mergeCell ref="AO48:AP49"/>
    <mergeCell ref="AQ48:AT49"/>
    <mergeCell ref="AU48:AX49"/>
    <mergeCell ref="AZ22:AZ35"/>
    <mergeCell ref="BA22:BJ22"/>
    <mergeCell ref="BK22:BT22"/>
    <mergeCell ref="BY22:BY35"/>
    <mergeCell ref="BZ22:CI22"/>
    <mergeCell ref="CJ22:CS22"/>
    <mergeCell ref="BA23:BJ25"/>
    <mergeCell ref="BK23:BT25"/>
    <mergeCell ref="BZ23:CI25"/>
    <mergeCell ref="CJ23:CS25"/>
    <mergeCell ref="BA26:BD27"/>
    <mergeCell ref="BE26:BN26"/>
    <mergeCell ref="BO26:BX26"/>
    <mergeCell ref="BZ26:CC27"/>
    <mergeCell ref="CD26:CM26"/>
    <mergeCell ref="CN26:CW26"/>
    <mergeCell ref="BE27:BJ27"/>
    <mergeCell ref="BK27:BN27"/>
    <mergeCell ref="BO27:BT27"/>
    <mergeCell ref="BU27:BX27"/>
    <mergeCell ref="CD27:CI27"/>
    <mergeCell ref="CJ27:CM27"/>
    <mergeCell ref="CN27:CS27"/>
    <mergeCell ref="CT27:CW27"/>
    <mergeCell ref="BA28:BA29"/>
    <mergeCell ref="BB28:BD29"/>
    <mergeCell ref="BE28:BF29"/>
    <mergeCell ref="BG28:BJ29"/>
    <mergeCell ref="BK28:BN29"/>
    <mergeCell ref="BO28:BP29"/>
    <mergeCell ref="BQ28:BT29"/>
    <mergeCell ref="BU28:BX29"/>
    <mergeCell ref="BZ28:BZ29"/>
    <mergeCell ref="BA30:BA31"/>
    <mergeCell ref="BB30:BD31"/>
    <mergeCell ref="BE30:BF31"/>
    <mergeCell ref="BG30:BJ31"/>
    <mergeCell ref="BK30:BN31"/>
    <mergeCell ref="BO30:BP31"/>
    <mergeCell ref="BQ30:BT31"/>
    <mergeCell ref="BU30:BX31"/>
    <mergeCell ref="BZ30:BZ31"/>
    <mergeCell ref="BA32:BA33"/>
    <mergeCell ref="BB32:BD33"/>
    <mergeCell ref="BE32:BF33"/>
    <mergeCell ref="BG32:BJ33"/>
    <mergeCell ref="BK32:BN33"/>
    <mergeCell ref="BO32:BP33"/>
    <mergeCell ref="BQ32:BT33"/>
    <mergeCell ref="BU32:BX33"/>
    <mergeCell ref="BZ32:BZ33"/>
    <mergeCell ref="BA34:BA35"/>
    <mergeCell ref="BB34:BD35"/>
    <mergeCell ref="BE34:BF35"/>
    <mergeCell ref="BG34:BJ35"/>
    <mergeCell ref="BK34:BN35"/>
    <mergeCell ref="BO34:BP35"/>
    <mergeCell ref="BQ34:BT35"/>
    <mergeCell ref="BU34:BX35"/>
    <mergeCell ref="BZ34:BZ35"/>
    <mergeCell ref="CA44:CC45"/>
    <mergeCell ref="CD44:CE45"/>
    <mergeCell ref="CF44:CI45"/>
    <mergeCell ref="AZ36:AZ49"/>
    <mergeCell ref="BA36:BJ36"/>
    <mergeCell ref="BK36:BT36"/>
    <mergeCell ref="BY36:BY49"/>
    <mergeCell ref="BZ36:CI36"/>
    <mergeCell ref="CJ36:CS36"/>
    <mergeCell ref="BA37:BJ39"/>
    <mergeCell ref="BK37:BT39"/>
    <mergeCell ref="BZ37:CI39"/>
    <mergeCell ref="CJ37:CS39"/>
    <mergeCell ref="BU38:BV39"/>
    <mergeCell ref="BW38:BX39"/>
    <mergeCell ref="BA40:BD41"/>
    <mergeCell ref="BE40:BN40"/>
    <mergeCell ref="BO40:BX40"/>
    <mergeCell ref="BZ40:CC41"/>
    <mergeCell ref="CD40:CM40"/>
    <mergeCell ref="CN40:CW40"/>
    <mergeCell ref="BE41:BJ41"/>
    <mergeCell ref="BK41:BN41"/>
    <mergeCell ref="BO41:BT41"/>
    <mergeCell ref="CT41:CW41"/>
    <mergeCell ref="BA42:BA43"/>
    <mergeCell ref="BB42:BD43"/>
    <mergeCell ref="BE42:BF43"/>
    <mergeCell ref="BG42:BJ43"/>
    <mergeCell ref="BK42:BN43"/>
    <mergeCell ref="BO42:BP43"/>
    <mergeCell ref="BQ42:BT43"/>
    <mergeCell ref="BU42:BX43"/>
    <mergeCell ref="BZ42:BZ43"/>
    <mergeCell ref="CA42:CC43"/>
    <mergeCell ref="CD42:CE43"/>
    <mergeCell ref="CF42:CI43"/>
    <mergeCell ref="CJ42:CM43"/>
    <mergeCell ref="CN42:CO43"/>
    <mergeCell ref="CP42:CS43"/>
    <mergeCell ref="CT42:CW43"/>
    <mergeCell ref="BU41:BX41"/>
    <mergeCell ref="CD41:CI41"/>
    <mergeCell ref="CJ41:CM41"/>
    <mergeCell ref="BA44:BA45"/>
    <mergeCell ref="BB44:BD45"/>
    <mergeCell ref="BE44:BF45"/>
    <mergeCell ref="BG44:BJ45"/>
    <mergeCell ref="BK44:BN45"/>
    <mergeCell ref="BO44:BP45"/>
    <mergeCell ref="BQ44:BT45"/>
    <mergeCell ref="BU44:BX45"/>
    <mergeCell ref="BZ44:BZ45"/>
    <mergeCell ref="BU46:BX47"/>
    <mergeCell ref="BZ46:BZ47"/>
    <mergeCell ref="CA46:CC47"/>
    <mergeCell ref="CD46:CE47"/>
    <mergeCell ref="CF46:CI47"/>
    <mergeCell ref="CJ46:CM47"/>
    <mergeCell ref="CN46:CO47"/>
    <mergeCell ref="CP46:CS47"/>
    <mergeCell ref="CT46:CW47"/>
    <mergeCell ref="AZ1:CW1"/>
    <mergeCell ref="CJ48:CM49"/>
    <mergeCell ref="CN48:CO49"/>
    <mergeCell ref="CP48:CS49"/>
    <mergeCell ref="CT48:CW49"/>
    <mergeCell ref="BA48:BA49"/>
    <mergeCell ref="BB48:BD49"/>
    <mergeCell ref="BE48:BF49"/>
    <mergeCell ref="BG48:BJ49"/>
    <mergeCell ref="BK48:BN49"/>
    <mergeCell ref="BO48:BP49"/>
    <mergeCell ref="BQ48:BT49"/>
    <mergeCell ref="BU48:BX49"/>
    <mergeCell ref="BZ48:BZ49"/>
    <mergeCell ref="CN44:CO45"/>
    <mergeCell ref="CP44:CS45"/>
    <mergeCell ref="CT44:CW45"/>
    <mergeCell ref="BA46:BA47"/>
    <mergeCell ref="BB46:BD47"/>
    <mergeCell ref="BE46:BF47"/>
    <mergeCell ref="BG46:BJ47"/>
    <mergeCell ref="BK46:BN47"/>
    <mergeCell ref="BO46:BP47"/>
    <mergeCell ref="BQ46:BT47"/>
  </mergeCells>
  <phoneticPr fontId="2"/>
  <pageMargins left="0.70866141732283472" right="0.70866141732283472" top="0.74803149606299213" bottom="0.74803149606299213" header="0.31496062992125984" footer="0.31496062992125984"/>
  <pageSetup paperSize="9" scale="71" orientation="portrait" cellComments="asDisplayed" r:id="rId1"/>
  <headerFooter>
    <oddFooter>&amp;L2025年4月版</oddFooter>
  </headerFooter>
  <ignoredErrors>
    <ignoredError sqref="M13 W13 AL13 AV13 BL13 BV13 CK13 CU1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568" r:id="rId4" name="Option Button 112">
              <controlPr defaultSize="0" autoFill="0" autoLine="0" autoPict="0">
                <anchor moveWithCells="1">
                  <from>
                    <xdr:col>40</xdr:col>
                    <xdr:colOff>104775</xdr:colOff>
                    <xdr:row>22</xdr:row>
                    <xdr:rowOff>57150</xdr:rowOff>
                  </from>
                  <to>
                    <xdr:col>44</xdr:col>
                    <xdr:colOff>95250</xdr:colOff>
                    <xdr:row>23</xdr:row>
                    <xdr:rowOff>57150</xdr:rowOff>
                  </to>
                </anchor>
              </controlPr>
            </control>
          </mc:Choice>
        </mc:AlternateContent>
        <mc:AlternateContent xmlns:mc="http://schemas.openxmlformats.org/markup-compatibility/2006">
          <mc:Choice Requires="x14">
            <control shapeId="19569" r:id="rId5" name="Option Button 113">
              <controlPr defaultSize="0" autoFill="0" autoLine="0" autoPict="0">
                <anchor moveWithCells="1">
                  <from>
                    <xdr:col>37</xdr:col>
                    <xdr:colOff>0</xdr:colOff>
                    <xdr:row>22</xdr:row>
                    <xdr:rowOff>47625</xdr:rowOff>
                  </from>
                  <to>
                    <xdr:col>40</xdr:col>
                    <xdr:colOff>9525</xdr:colOff>
                    <xdr:row>23</xdr:row>
                    <xdr:rowOff>76200</xdr:rowOff>
                  </to>
                </anchor>
              </controlPr>
            </control>
          </mc:Choice>
        </mc:AlternateContent>
        <mc:AlternateContent xmlns:mc="http://schemas.openxmlformats.org/markup-compatibility/2006">
          <mc:Choice Requires="x14">
            <control shapeId="19570" r:id="rId6" name="Option Button 114">
              <controlPr defaultSize="0" autoFill="0" autoLine="0" autoPict="0">
                <anchor moveWithCells="1">
                  <from>
                    <xdr:col>37</xdr:col>
                    <xdr:colOff>0</xdr:colOff>
                    <xdr:row>23</xdr:row>
                    <xdr:rowOff>76200</xdr:rowOff>
                  </from>
                  <to>
                    <xdr:col>39</xdr:col>
                    <xdr:colOff>161925</xdr:colOff>
                    <xdr:row>24</xdr:row>
                    <xdr:rowOff>123825</xdr:rowOff>
                  </to>
                </anchor>
              </controlPr>
            </control>
          </mc:Choice>
        </mc:AlternateContent>
        <mc:AlternateContent xmlns:mc="http://schemas.openxmlformats.org/markup-compatibility/2006">
          <mc:Choice Requires="x14">
            <control shapeId="19571" r:id="rId7" name="Option Button 115">
              <controlPr defaultSize="0" autoFill="0" autoLine="0" autoPict="0">
                <anchor moveWithCells="1">
                  <from>
                    <xdr:col>40</xdr:col>
                    <xdr:colOff>104775</xdr:colOff>
                    <xdr:row>23</xdr:row>
                    <xdr:rowOff>57150</xdr:rowOff>
                  </from>
                  <to>
                    <xdr:col>45</xdr:col>
                    <xdr:colOff>28575</xdr:colOff>
                    <xdr:row>24</xdr:row>
                    <xdr:rowOff>133350</xdr:rowOff>
                  </to>
                </anchor>
              </controlPr>
            </control>
          </mc:Choice>
        </mc:AlternateContent>
        <mc:AlternateContent xmlns:mc="http://schemas.openxmlformats.org/markup-compatibility/2006">
          <mc:Choice Requires="x14">
            <control shapeId="19635" r:id="rId8" name="Option Button 179">
              <controlPr defaultSize="0" autoFill="0" autoLine="0" autoPict="0">
                <anchor moveWithCells="1">
                  <from>
                    <xdr:col>40</xdr:col>
                    <xdr:colOff>104775</xdr:colOff>
                    <xdr:row>36</xdr:row>
                    <xdr:rowOff>57150</xdr:rowOff>
                  </from>
                  <to>
                    <xdr:col>44</xdr:col>
                    <xdr:colOff>95250</xdr:colOff>
                    <xdr:row>37</xdr:row>
                    <xdr:rowOff>57150</xdr:rowOff>
                  </to>
                </anchor>
              </controlPr>
            </control>
          </mc:Choice>
        </mc:AlternateContent>
        <mc:AlternateContent xmlns:mc="http://schemas.openxmlformats.org/markup-compatibility/2006">
          <mc:Choice Requires="x14">
            <control shapeId="19636" r:id="rId9" name="Option Button 180">
              <controlPr defaultSize="0" autoFill="0" autoLine="0" autoPict="0">
                <anchor moveWithCells="1">
                  <from>
                    <xdr:col>37</xdr:col>
                    <xdr:colOff>0</xdr:colOff>
                    <xdr:row>36</xdr:row>
                    <xdr:rowOff>47625</xdr:rowOff>
                  </from>
                  <to>
                    <xdr:col>40</xdr:col>
                    <xdr:colOff>9525</xdr:colOff>
                    <xdr:row>37</xdr:row>
                    <xdr:rowOff>76200</xdr:rowOff>
                  </to>
                </anchor>
              </controlPr>
            </control>
          </mc:Choice>
        </mc:AlternateContent>
        <mc:AlternateContent xmlns:mc="http://schemas.openxmlformats.org/markup-compatibility/2006">
          <mc:Choice Requires="x14">
            <control shapeId="19637" r:id="rId10" name="Option Button 181">
              <controlPr defaultSize="0" autoFill="0" autoLine="0" autoPict="0">
                <anchor moveWithCells="1">
                  <from>
                    <xdr:col>37</xdr:col>
                    <xdr:colOff>0</xdr:colOff>
                    <xdr:row>37</xdr:row>
                    <xdr:rowOff>76200</xdr:rowOff>
                  </from>
                  <to>
                    <xdr:col>39</xdr:col>
                    <xdr:colOff>161925</xdr:colOff>
                    <xdr:row>38</xdr:row>
                    <xdr:rowOff>123825</xdr:rowOff>
                  </to>
                </anchor>
              </controlPr>
            </control>
          </mc:Choice>
        </mc:AlternateContent>
        <mc:AlternateContent xmlns:mc="http://schemas.openxmlformats.org/markup-compatibility/2006">
          <mc:Choice Requires="x14">
            <control shapeId="19638" r:id="rId11" name="Option Button 182">
              <controlPr defaultSize="0" autoFill="0" autoLine="0" autoPict="0">
                <anchor moveWithCells="1">
                  <from>
                    <xdr:col>40</xdr:col>
                    <xdr:colOff>104775</xdr:colOff>
                    <xdr:row>37</xdr:row>
                    <xdr:rowOff>57150</xdr:rowOff>
                  </from>
                  <to>
                    <xdr:col>45</xdr:col>
                    <xdr:colOff>28575</xdr:colOff>
                    <xdr:row>38</xdr:row>
                    <xdr:rowOff>133350</xdr:rowOff>
                  </to>
                </anchor>
              </controlPr>
            </control>
          </mc:Choice>
        </mc:AlternateContent>
        <mc:AlternateContent xmlns:mc="http://schemas.openxmlformats.org/markup-compatibility/2006">
          <mc:Choice Requires="x14">
            <control shapeId="19639" r:id="rId12" name="Group Box 183">
              <controlPr defaultSize="0" autoFill="0" autoPict="0">
                <anchor moveWithCells="1">
                  <from>
                    <xdr:col>36</xdr:col>
                    <xdr:colOff>0</xdr:colOff>
                    <xdr:row>35</xdr:row>
                    <xdr:rowOff>123825</xdr:rowOff>
                  </from>
                  <to>
                    <xdr:col>46</xdr:col>
                    <xdr:colOff>66675</xdr:colOff>
                    <xdr:row>39</xdr:row>
                    <xdr:rowOff>133350</xdr:rowOff>
                  </to>
                </anchor>
              </controlPr>
            </control>
          </mc:Choice>
        </mc:AlternateContent>
        <mc:AlternateContent xmlns:mc="http://schemas.openxmlformats.org/markup-compatibility/2006">
          <mc:Choice Requires="x14">
            <control shapeId="19640" r:id="rId13" name="Group Box 184">
              <controlPr defaultSize="0" autoFill="0" autoPict="0">
                <anchor moveWithCells="1">
                  <from>
                    <xdr:col>36</xdr:col>
                    <xdr:colOff>19050</xdr:colOff>
                    <xdr:row>21</xdr:row>
                    <xdr:rowOff>57150</xdr:rowOff>
                  </from>
                  <to>
                    <xdr:col>46</xdr:col>
                    <xdr:colOff>57150</xdr:colOff>
                    <xdr:row>25</xdr:row>
                    <xdr:rowOff>57150</xdr:rowOff>
                  </to>
                </anchor>
              </controlPr>
            </control>
          </mc:Choice>
        </mc:AlternateContent>
        <mc:AlternateContent xmlns:mc="http://schemas.openxmlformats.org/markup-compatibility/2006">
          <mc:Choice Requires="x14">
            <control shapeId="19641" r:id="rId14" name="Option Button 185">
              <controlPr defaultSize="0" autoFill="0" autoLine="0" autoPict="0">
                <anchor moveWithCells="1">
                  <from>
                    <xdr:col>15</xdr:col>
                    <xdr:colOff>104775</xdr:colOff>
                    <xdr:row>36</xdr:row>
                    <xdr:rowOff>57150</xdr:rowOff>
                  </from>
                  <to>
                    <xdr:col>19</xdr:col>
                    <xdr:colOff>95250</xdr:colOff>
                    <xdr:row>37</xdr:row>
                    <xdr:rowOff>57150</xdr:rowOff>
                  </to>
                </anchor>
              </controlPr>
            </control>
          </mc:Choice>
        </mc:AlternateContent>
        <mc:AlternateContent xmlns:mc="http://schemas.openxmlformats.org/markup-compatibility/2006">
          <mc:Choice Requires="x14">
            <control shapeId="19642" r:id="rId15" name="Option Button 186">
              <controlPr defaultSize="0" autoFill="0" autoLine="0" autoPict="0">
                <anchor moveWithCells="1">
                  <from>
                    <xdr:col>12</xdr:col>
                    <xdr:colOff>0</xdr:colOff>
                    <xdr:row>36</xdr:row>
                    <xdr:rowOff>47625</xdr:rowOff>
                  </from>
                  <to>
                    <xdr:col>15</xdr:col>
                    <xdr:colOff>9525</xdr:colOff>
                    <xdr:row>37</xdr:row>
                    <xdr:rowOff>76200</xdr:rowOff>
                  </to>
                </anchor>
              </controlPr>
            </control>
          </mc:Choice>
        </mc:AlternateContent>
        <mc:AlternateContent xmlns:mc="http://schemas.openxmlformats.org/markup-compatibility/2006">
          <mc:Choice Requires="x14">
            <control shapeId="19643" r:id="rId16" name="Option Button 187">
              <controlPr defaultSize="0" autoFill="0" autoLine="0" autoPict="0">
                <anchor moveWithCells="1">
                  <from>
                    <xdr:col>12</xdr:col>
                    <xdr:colOff>0</xdr:colOff>
                    <xdr:row>37</xdr:row>
                    <xdr:rowOff>76200</xdr:rowOff>
                  </from>
                  <to>
                    <xdr:col>14</xdr:col>
                    <xdr:colOff>161925</xdr:colOff>
                    <xdr:row>38</xdr:row>
                    <xdr:rowOff>123825</xdr:rowOff>
                  </to>
                </anchor>
              </controlPr>
            </control>
          </mc:Choice>
        </mc:AlternateContent>
        <mc:AlternateContent xmlns:mc="http://schemas.openxmlformats.org/markup-compatibility/2006">
          <mc:Choice Requires="x14">
            <control shapeId="19644" r:id="rId17" name="Option Button 188">
              <controlPr defaultSize="0" autoFill="0" autoLine="0" autoPict="0">
                <anchor moveWithCells="1">
                  <from>
                    <xdr:col>15</xdr:col>
                    <xdr:colOff>104775</xdr:colOff>
                    <xdr:row>37</xdr:row>
                    <xdr:rowOff>57150</xdr:rowOff>
                  </from>
                  <to>
                    <xdr:col>20</xdr:col>
                    <xdr:colOff>28575</xdr:colOff>
                    <xdr:row>38</xdr:row>
                    <xdr:rowOff>133350</xdr:rowOff>
                  </to>
                </anchor>
              </controlPr>
            </control>
          </mc:Choice>
        </mc:AlternateContent>
        <mc:AlternateContent xmlns:mc="http://schemas.openxmlformats.org/markup-compatibility/2006">
          <mc:Choice Requires="x14">
            <control shapeId="19645" r:id="rId18" name="Group Box 189">
              <controlPr defaultSize="0" autoFill="0" autoPict="0">
                <anchor moveWithCells="1">
                  <from>
                    <xdr:col>11</xdr:col>
                    <xdr:colOff>0</xdr:colOff>
                    <xdr:row>35</xdr:row>
                    <xdr:rowOff>123825</xdr:rowOff>
                  </from>
                  <to>
                    <xdr:col>21</xdr:col>
                    <xdr:colOff>66675</xdr:colOff>
                    <xdr:row>39</xdr:row>
                    <xdr:rowOff>133350</xdr:rowOff>
                  </to>
                </anchor>
              </controlPr>
            </control>
          </mc:Choice>
        </mc:AlternateContent>
        <mc:AlternateContent xmlns:mc="http://schemas.openxmlformats.org/markup-compatibility/2006">
          <mc:Choice Requires="x14">
            <control shapeId="19646" r:id="rId19" name="Option Button 190">
              <controlPr defaultSize="0" autoFill="0" autoLine="0" autoPict="0">
                <anchor moveWithCells="1">
                  <from>
                    <xdr:col>15</xdr:col>
                    <xdr:colOff>104775</xdr:colOff>
                    <xdr:row>22</xdr:row>
                    <xdr:rowOff>57150</xdr:rowOff>
                  </from>
                  <to>
                    <xdr:col>19</xdr:col>
                    <xdr:colOff>95250</xdr:colOff>
                    <xdr:row>23</xdr:row>
                    <xdr:rowOff>57150</xdr:rowOff>
                  </to>
                </anchor>
              </controlPr>
            </control>
          </mc:Choice>
        </mc:AlternateContent>
        <mc:AlternateContent xmlns:mc="http://schemas.openxmlformats.org/markup-compatibility/2006">
          <mc:Choice Requires="x14">
            <control shapeId="19647" r:id="rId20" name="Option Button 191">
              <controlPr defaultSize="0" autoFill="0" autoLine="0" autoPict="0">
                <anchor moveWithCells="1">
                  <from>
                    <xdr:col>12</xdr:col>
                    <xdr:colOff>0</xdr:colOff>
                    <xdr:row>22</xdr:row>
                    <xdr:rowOff>47625</xdr:rowOff>
                  </from>
                  <to>
                    <xdr:col>15</xdr:col>
                    <xdr:colOff>9525</xdr:colOff>
                    <xdr:row>23</xdr:row>
                    <xdr:rowOff>76200</xdr:rowOff>
                  </to>
                </anchor>
              </controlPr>
            </control>
          </mc:Choice>
        </mc:AlternateContent>
        <mc:AlternateContent xmlns:mc="http://schemas.openxmlformats.org/markup-compatibility/2006">
          <mc:Choice Requires="x14">
            <control shapeId="19648" r:id="rId21" name="Option Button 192">
              <controlPr defaultSize="0" autoFill="0" autoLine="0" autoPict="0">
                <anchor moveWithCells="1">
                  <from>
                    <xdr:col>12</xdr:col>
                    <xdr:colOff>0</xdr:colOff>
                    <xdr:row>23</xdr:row>
                    <xdr:rowOff>76200</xdr:rowOff>
                  </from>
                  <to>
                    <xdr:col>14</xdr:col>
                    <xdr:colOff>161925</xdr:colOff>
                    <xdr:row>24</xdr:row>
                    <xdr:rowOff>123825</xdr:rowOff>
                  </to>
                </anchor>
              </controlPr>
            </control>
          </mc:Choice>
        </mc:AlternateContent>
        <mc:AlternateContent xmlns:mc="http://schemas.openxmlformats.org/markup-compatibility/2006">
          <mc:Choice Requires="x14">
            <control shapeId="19649" r:id="rId22" name="Option Button 193">
              <controlPr defaultSize="0" autoFill="0" autoLine="0" autoPict="0">
                <anchor moveWithCells="1">
                  <from>
                    <xdr:col>15</xdr:col>
                    <xdr:colOff>104775</xdr:colOff>
                    <xdr:row>23</xdr:row>
                    <xdr:rowOff>57150</xdr:rowOff>
                  </from>
                  <to>
                    <xdr:col>20</xdr:col>
                    <xdr:colOff>28575</xdr:colOff>
                    <xdr:row>24</xdr:row>
                    <xdr:rowOff>133350</xdr:rowOff>
                  </to>
                </anchor>
              </controlPr>
            </control>
          </mc:Choice>
        </mc:AlternateContent>
        <mc:AlternateContent xmlns:mc="http://schemas.openxmlformats.org/markup-compatibility/2006">
          <mc:Choice Requires="x14">
            <control shapeId="19650" r:id="rId23" name="Group Box 194">
              <controlPr defaultSize="0" autoFill="0" autoPict="0">
                <anchor moveWithCells="1">
                  <from>
                    <xdr:col>11</xdr:col>
                    <xdr:colOff>0</xdr:colOff>
                    <xdr:row>21</xdr:row>
                    <xdr:rowOff>123825</xdr:rowOff>
                  </from>
                  <to>
                    <xdr:col>21</xdr:col>
                    <xdr:colOff>66675</xdr:colOff>
                    <xdr:row>25</xdr:row>
                    <xdr:rowOff>133350</xdr:rowOff>
                  </to>
                </anchor>
              </controlPr>
            </control>
          </mc:Choice>
        </mc:AlternateContent>
        <mc:AlternateContent xmlns:mc="http://schemas.openxmlformats.org/markup-compatibility/2006">
          <mc:Choice Requires="x14">
            <control shapeId="19651" r:id="rId24" name="Group Box 195">
              <controlPr defaultSize="0" autoFill="0" autoPict="0">
                <anchor moveWithCells="1">
                  <from>
                    <xdr:col>11</xdr:col>
                    <xdr:colOff>152400</xdr:colOff>
                    <xdr:row>36</xdr:row>
                    <xdr:rowOff>123825</xdr:rowOff>
                  </from>
                  <to>
                    <xdr:col>22</xdr:col>
                    <xdr:colOff>47625</xdr:colOff>
                    <xdr:row>40</xdr:row>
                    <xdr:rowOff>133350</xdr:rowOff>
                  </to>
                </anchor>
              </controlPr>
            </control>
          </mc:Choice>
        </mc:AlternateContent>
        <mc:AlternateContent xmlns:mc="http://schemas.openxmlformats.org/markup-compatibility/2006">
          <mc:Choice Requires="x14">
            <control shapeId="19652" r:id="rId25" name="Option Button 196">
              <controlPr defaultSize="0" autoFill="0" autoLine="0" autoPict="0">
                <anchor moveWithCells="1">
                  <from>
                    <xdr:col>91</xdr:col>
                    <xdr:colOff>104775</xdr:colOff>
                    <xdr:row>22</xdr:row>
                    <xdr:rowOff>57150</xdr:rowOff>
                  </from>
                  <to>
                    <xdr:col>95</xdr:col>
                    <xdr:colOff>95250</xdr:colOff>
                    <xdr:row>23</xdr:row>
                    <xdr:rowOff>57150</xdr:rowOff>
                  </to>
                </anchor>
              </controlPr>
            </control>
          </mc:Choice>
        </mc:AlternateContent>
        <mc:AlternateContent xmlns:mc="http://schemas.openxmlformats.org/markup-compatibility/2006">
          <mc:Choice Requires="x14">
            <control shapeId="19653" r:id="rId26" name="Option Button 197">
              <controlPr defaultSize="0" autoFill="0" autoLine="0" autoPict="0">
                <anchor moveWithCells="1">
                  <from>
                    <xdr:col>88</xdr:col>
                    <xdr:colOff>0</xdr:colOff>
                    <xdr:row>22</xdr:row>
                    <xdr:rowOff>47625</xdr:rowOff>
                  </from>
                  <to>
                    <xdr:col>91</xdr:col>
                    <xdr:colOff>9525</xdr:colOff>
                    <xdr:row>23</xdr:row>
                    <xdr:rowOff>76200</xdr:rowOff>
                  </to>
                </anchor>
              </controlPr>
            </control>
          </mc:Choice>
        </mc:AlternateContent>
        <mc:AlternateContent xmlns:mc="http://schemas.openxmlformats.org/markup-compatibility/2006">
          <mc:Choice Requires="x14">
            <control shapeId="19654" r:id="rId27" name="Option Button 198">
              <controlPr defaultSize="0" autoFill="0" autoLine="0" autoPict="0">
                <anchor moveWithCells="1">
                  <from>
                    <xdr:col>88</xdr:col>
                    <xdr:colOff>0</xdr:colOff>
                    <xdr:row>23</xdr:row>
                    <xdr:rowOff>76200</xdr:rowOff>
                  </from>
                  <to>
                    <xdr:col>90</xdr:col>
                    <xdr:colOff>161925</xdr:colOff>
                    <xdr:row>24</xdr:row>
                    <xdr:rowOff>123825</xdr:rowOff>
                  </to>
                </anchor>
              </controlPr>
            </control>
          </mc:Choice>
        </mc:AlternateContent>
        <mc:AlternateContent xmlns:mc="http://schemas.openxmlformats.org/markup-compatibility/2006">
          <mc:Choice Requires="x14">
            <control shapeId="19655" r:id="rId28" name="Option Button 199">
              <controlPr defaultSize="0" autoFill="0" autoLine="0" autoPict="0">
                <anchor moveWithCells="1">
                  <from>
                    <xdr:col>91</xdr:col>
                    <xdr:colOff>104775</xdr:colOff>
                    <xdr:row>23</xdr:row>
                    <xdr:rowOff>57150</xdr:rowOff>
                  </from>
                  <to>
                    <xdr:col>96</xdr:col>
                    <xdr:colOff>28575</xdr:colOff>
                    <xdr:row>24</xdr:row>
                    <xdr:rowOff>133350</xdr:rowOff>
                  </to>
                </anchor>
              </controlPr>
            </control>
          </mc:Choice>
        </mc:AlternateContent>
        <mc:AlternateContent xmlns:mc="http://schemas.openxmlformats.org/markup-compatibility/2006">
          <mc:Choice Requires="x14">
            <control shapeId="19656" r:id="rId29" name="Option Button 200">
              <controlPr defaultSize="0" autoFill="0" autoLine="0" autoPict="0">
                <anchor moveWithCells="1">
                  <from>
                    <xdr:col>91</xdr:col>
                    <xdr:colOff>104775</xdr:colOff>
                    <xdr:row>36</xdr:row>
                    <xdr:rowOff>57150</xdr:rowOff>
                  </from>
                  <to>
                    <xdr:col>95</xdr:col>
                    <xdr:colOff>95250</xdr:colOff>
                    <xdr:row>37</xdr:row>
                    <xdr:rowOff>57150</xdr:rowOff>
                  </to>
                </anchor>
              </controlPr>
            </control>
          </mc:Choice>
        </mc:AlternateContent>
        <mc:AlternateContent xmlns:mc="http://schemas.openxmlformats.org/markup-compatibility/2006">
          <mc:Choice Requires="x14">
            <control shapeId="19657" r:id="rId30" name="Option Button 201">
              <controlPr defaultSize="0" autoFill="0" autoLine="0" autoPict="0">
                <anchor moveWithCells="1">
                  <from>
                    <xdr:col>88</xdr:col>
                    <xdr:colOff>0</xdr:colOff>
                    <xdr:row>36</xdr:row>
                    <xdr:rowOff>47625</xdr:rowOff>
                  </from>
                  <to>
                    <xdr:col>91</xdr:col>
                    <xdr:colOff>9525</xdr:colOff>
                    <xdr:row>37</xdr:row>
                    <xdr:rowOff>76200</xdr:rowOff>
                  </to>
                </anchor>
              </controlPr>
            </control>
          </mc:Choice>
        </mc:AlternateContent>
        <mc:AlternateContent xmlns:mc="http://schemas.openxmlformats.org/markup-compatibility/2006">
          <mc:Choice Requires="x14">
            <control shapeId="19658" r:id="rId31" name="Option Button 202">
              <controlPr defaultSize="0" autoFill="0" autoLine="0" autoPict="0">
                <anchor moveWithCells="1">
                  <from>
                    <xdr:col>88</xdr:col>
                    <xdr:colOff>0</xdr:colOff>
                    <xdr:row>37</xdr:row>
                    <xdr:rowOff>76200</xdr:rowOff>
                  </from>
                  <to>
                    <xdr:col>90</xdr:col>
                    <xdr:colOff>161925</xdr:colOff>
                    <xdr:row>38</xdr:row>
                    <xdr:rowOff>123825</xdr:rowOff>
                  </to>
                </anchor>
              </controlPr>
            </control>
          </mc:Choice>
        </mc:AlternateContent>
        <mc:AlternateContent xmlns:mc="http://schemas.openxmlformats.org/markup-compatibility/2006">
          <mc:Choice Requires="x14">
            <control shapeId="19659" r:id="rId32" name="Option Button 203">
              <controlPr defaultSize="0" autoFill="0" autoLine="0" autoPict="0">
                <anchor moveWithCells="1">
                  <from>
                    <xdr:col>91</xdr:col>
                    <xdr:colOff>104775</xdr:colOff>
                    <xdr:row>37</xdr:row>
                    <xdr:rowOff>57150</xdr:rowOff>
                  </from>
                  <to>
                    <xdr:col>96</xdr:col>
                    <xdr:colOff>28575</xdr:colOff>
                    <xdr:row>38</xdr:row>
                    <xdr:rowOff>133350</xdr:rowOff>
                  </to>
                </anchor>
              </controlPr>
            </control>
          </mc:Choice>
        </mc:AlternateContent>
        <mc:AlternateContent xmlns:mc="http://schemas.openxmlformats.org/markup-compatibility/2006">
          <mc:Choice Requires="x14">
            <control shapeId="19660" r:id="rId33" name="Group Box 204">
              <controlPr defaultSize="0" autoFill="0" autoPict="0">
                <anchor moveWithCells="1">
                  <from>
                    <xdr:col>87</xdr:col>
                    <xdr:colOff>0</xdr:colOff>
                    <xdr:row>35</xdr:row>
                    <xdr:rowOff>123825</xdr:rowOff>
                  </from>
                  <to>
                    <xdr:col>97</xdr:col>
                    <xdr:colOff>66675</xdr:colOff>
                    <xdr:row>39</xdr:row>
                    <xdr:rowOff>133350</xdr:rowOff>
                  </to>
                </anchor>
              </controlPr>
            </control>
          </mc:Choice>
        </mc:AlternateContent>
        <mc:AlternateContent xmlns:mc="http://schemas.openxmlformats.org/markup-compatibility/2006">
          <mc:Choice Requires="x14">
            <control shapeId="19661" r:id="rId34" name="Group Box 205">
              <controlPr defaultSize="0" autoFill="0" autoPict="0">
                <anchor moveWithCells="1">
                  <from>
                    <xdr:col>87</xdr:col>
                    <xdr:colOff>19050</xdr:colOff>
                    <xdr:row>21</xdr:row>
                    <xdr:rowOff>57150</xdr:rowOff>
                  </from>
                  <to>
                    <xdr:col>97</xdr:col>
                    <xdr:colOff>57150</xdr:colOff>
                    <xdr:row>25</xdr:row>
                    <xdr:rowOff>57150</xdr:rowOff>
                  </to>
                </anchor>
              </controlPr>
            </control>
          </mc:Choice>
        </mc:AlternateContent>
        <mc:AlternateContent xmlns:mc="http://schemas.openxmlformats.org/markup-compatibility/2006">
          <mc:Choice Requires="x14">
            <control shapeId="19662" r:id="rId35" name="Option Button 206">
              <controlPr defaultSize="0" autoFill="0" autoLine="0" autoPict="0">
                <anchor moveWithCells="1">
                  <from>
                    <xdr:col>66</xdr:col>
                    <xdr:colOff>104775</xdr:colOff>
                    <xdr:row>36</xdr:row>
                    <xdr:rowOff>57150</xdr:rowOff>
                  </from>
                  <to>
                    <xdr:col>70</xdr:col>
                    <xdr:colOff>95250</xdr:colOff>
                    <xdr:row>37</xdr:row>
                    <xdr:rowOff>57150</xdr:rowOff>
                  </to>
                </anchor>
              </controlPr>
            </control>
          </mc:Choice>
        </mc:AlternateContent>
        <mc:AlternateContent xmlns:mc="http://schemas.openxmlformats.org/markup-compatibility/2006">
          <mc:Choice Requires="x14">
            <control shapeId="19663" r:id="rId36" name="Option Button 207">
              <controlPr defaultSize="0" autoFill="0" autoLine="0" autoPict="0">
                <anchor moveWithCells="1">
                  <from>
                    <xdr:col>63</xdr:col>
                    <xdr:colOff>0</xdr:colOff>
                    <xdr:row>36</xdr:row>
                    <xdr:rowOff>47625</xdr:rowOff>
                  </from>
                  <to>
                    <xdr:col>66</xdr:col>
                    <xdr:colOff>9525</xdr:colOff>
                    <xdr:row>37</xdr:row>
                    <xdr:rowOff>76200</xdr:rowOff>
                  </to>
                </anchor>
              </controlPr>
            </control>
          </mc:Choice>
        </mc:AlternateContent>
        <mc:AlternateContent xmlns:mc="http://schemas.openxmlformats.org/markup-compatibility/2006">
          <mc:Choice Requires="x14">
            <control shapeId="19664" r:id="rId37" name="Option Button 208">
              <controlPr defaultSize="0" autoFill="0" autoLine="0" autoPict="0">
                <anchor moveWithCells="1">
                  <from>
                    <xdr:col>63</xdr:col>
                    <xdr:colOff>0</xdr:colOff>
                    <xdr:row>37</xdr:row>
                    <xdr:rowOff>76200</xdr:rowOff>
                  </from>
                  <to>
                    <xdr:col>65</xdr:col>
                    <xdr:colOff>161925</xdr:colOff>
                    <xdr:row>38</xdr:row>
                    <xdr:rowOff>123825</xdr:rowOff>
                  </to>
                </anchor>
              </controlPr>
            </control>
          </mc:Choice>
        </mc:AlternateContent>
        <mc:AlternateContent xmlns:mc="http://schemas.openxmlformats.org/markup-compatibility/2006">
          <mc:Choice Requires="x14">
            <control shapeId="19665" r:id="rId38" name="Option Button 209">
              <controlPr defaultSize="0" autoFill="0" autoLine="0" autoPict="0">
                <anchor moveWithCells="1">
                  <from>
                    <xdr:col>66</xdr:col>
                    <xdr:colOff>104775</xdr:colOff>
                    <xdr:row>37</xdr:row>
                    <xdr:rowOff>57150</xdr:rowOff>
                  </from>
                  <to>
                    <xdr:col>71</xdr:col>
                    <xdr:colOff>28575</xdr:colOff>
                    <xdr:row>38</xdr:row>
                    <xdr:rowOff>133350</xdr:rowOff>
                  </to>
                </anchor>
              </controlPr>
            </control>
          </mc:Choice>
        </mc:AlternateContent>
        <mc:AlternateContent xmlns:mc="http://schemas.openxmlformats.org/markup-compatibility/2006">
          <mc:Choice Requires="x14">
            <control shapeId="19666" r:id="rId39" name="Group Box 210">
              <controlPr defaultSize="0" autoFill="0" autoPict="0">
                <anchor moveWithCells="1">
                  <from>
                    <xdr:col>62</xdr:col>
                    <xdr:colOff>0</xdr:colOff>
                    <xdr:row>35</xdr:row>
                    <xdr:rowOff>123825</xdr:rowOff>
                  </from>
                  <to>
                    <xdr:col>72</xdr:col>
                    <xdr:colOff>66675</xdr:colOff>
                    <xdr:row>39</xdr:row>
                    <xdr:rowOff>133350</xdr:rowOff>
                  </to>
                </anchor>
              </controlPr>
            </control>
          </mc:Choice>
        </mc:AlternateContent>
        <mc:AlternateContent xmlns:mc="http://schemas.openxmlformats.org/markup-compatibility/2006">
          <mc:Choice Requires="x14">
            <control shapeId="19667" r:id="rId40" name="Option Button 211">
              <controlPr defaultSize="0" autoFill="0" autoLine="0" autoPict="0">
                <anchor moveWithCells="1">
                  <from>
                    <xdr:col>66</xdr:col>
                    <xdr:colOff>104775</xdr:colOff>
                    <xdr:row>22</xdr:row>
                    <xdr:rowOff>57150</xdr:rowOff>
                  </from>
                  <to>
                    <xdr:col>70</xdr:col>
                    <xdr:colOff>95250</xdr:colOff>
                    <xdr:row>23</xdr:row>
                    <xdr:rowOff>57150</xdr:rowOff>
                  </to>
                </anchor>
              </controlPr>
            </control>
          </mc:Choice>
        </mc:AlternateContent>
        <mc:AlternateContent xmlns:mc="http://schemas.openxmlformats.org/markup-compatibility/2006">
          <mc:Choice Requires="x14">
            <control shapeId="19668" r:id="rId41" name="Option Button 212">
              <controlPr defaultSize="0" autoFill="0" autoLine="0" autoPict="0">
                <anchor moveWithCells="1">
                  <from>
                    <xdr:col>63</xdr:col>
                    <xdr:colOff>0</xdr:colOff>
                    <xdr:row>22</xdr:row>
                    <xdr:rowOff>47625</xdr:rowOff>
                  </from>
                  <to>
                    <xdr:col>66</xdr:col>
                    <xdr:colOff>9525</xdr:colOff>
                    <xdr:row>23</xdr:row>
                    <xdr:rowOff>76200</xdr:rowOff>
                  </to>
                </anchor>
              </controlPr>
            </control>
          </mc:Choice>
        </mc:AlternateContent>
        <mc:AlternateContent xmlns:mc="http://schemas.openxmlformats.org/markup-compatibility/2006">
          <mc:Choice Requires="x14">
            <control shapeId="19669" r:id="rId42" name="Option Button 213">
              <controlPr defaultSize="0" autoFill="0" autoLine="0" autoPict="0">
                <anchor moveWithCells="1">
                  <from>
                    <xdr:col>63</xdr:col>
                    <xdr:colOff>0</xdr:colOff>
                    <xdr:row>23</xdr:row>
                    <xdr:rowOff>76200</xdr:rowOff>
                  </from>
                  <to>
                    <xdr:col>65</xdr:col>
                    <xdr:colOff>161925</xdr:colOff>
                    <xdr:row>24</xdr:row>
                    <xdr:rowOff>123825</xdr:rowOff>
                  </to>
                </anchor>
              </controlPr>
            </control>
          </mc:Choice>
        </mc:AlternateContent>
        <mc:AlternateContent xmlns:mc="http://schemas.openxmlformats.org/markup-compatibility/2006">
          <mc:Choice Requires="x14">
            <control shapeId="19670" r:id="rId43" name="Option Button 214">
              <controlPr defaultSize="0" autoFill="0" autoLine="0" autoPict="0">
                <anchor moveWithCells="1">
                  <from>
                    <xdr:col>66</xdr:col>
                    <xdr:colOff>104775</xdr:colOff>
                    <xdr:row>23</xdr:row>
                    <xdr:rowOff>57150</xdr:rowOff>
                  </from>
                  <to>
                    <xdr:col>71</xdr:col>
                    <xdr:colOff>28575</xdr:colOff>
                    <xdr:row>24</xdr:row>
                    <xdr:rowOff>133350</xdr:rowOff>
                  </to>
                </anchor>
              </controlPr>
            </control>
          </mc:Choice>
        </mc:AlternateContent>
        <mc:AlternateContent xmlns:mc="http://schemas.openxmlformats.org/markup-compatibility/2006">
          <mc:Choice Requires="x14">
            <control shapeId="19671" r:id="rId44" name="Group Box 215">
              <controlPr defaultSize="0" autoFill="0" autoPict="0">
                <anchor moveWithCells="1">
                  <from>
                    <xdr:col>62</xdr:col>
                    <xdr:colOff>0</xdr:colOff>
                    <xdr:row>21</xdr:row>
                    <xdr:rowOff>123825</xdr:rowOff>
                  </from>
                  <to>
                    <xdr:col>72</xdr:col>
                    <xdr:colOff>66675</xdr:colOff>
                    <xdr:row>25</xdr:row>
                    <xdr:rowOff>133350</xdr:rowOff>
                  </to>
                </anchor>
              </controlPr>
            </control>
          </mc:Choice>
        </mc:AlternateContent>
        <mc:AlternateContent xmlns:mc="http://schemas.openxmlformats.org/markup-compatibility/2006">
          <mc:Choice Requires="x14">
            <control shapeId="19672" r:id="rId45" name="Group Box 216">
              <controlPr defaultSize="0" autoFill="0" autoPict="0">
                <anchor moveWithCells="1">
                  <from>
                    <xdr:col>62</xdr:col>
                    <xdr:colOff>152400</xdr:colOff>
                    <xdr:row>36</xdr:row>
                    <xdr:rowOff>123825</xdr:rowOff>
                  </from>
                  <to>
                    <xdr:col>73</xdr:col>
                    <xdr:colOff>47625</xdr:colOff>
                    <xdr:row>40</xdr:row>
                    <xdr:rowOff>133350</xdr:rowOff>
                  </to>
                </anchor>
              </controlPr>
            </control>
          </mc:Choice>
        </mc:AlternateContent>
        <mc:AlternateContent xmlns:mc="http://schemas.openxmlformats.org/markup-compatibility/2006">
          <mc:Choice Requires="x14">
            <control shapeId="19673" r:id="rId46" name="Option Button 217">
              <controlPr defaultSize="0" autoFill="0" autoLine="0" autoPict="0">
                <anchor moveWithCells="1">
                  <from>
                    <xdr:col>12</xdr:col>
                    <xdr:colOff>0</xdr:colOff>
                    <xdr:row>86</xdr:row>
                    <xdr:rowOff>133350</xdr:rowOff>
                  </from>
                  <to>
                    <xdr:col>15</xdr:col>
                    <xdr:colOff>9525</xdr:colOff>
                    <xdr:row>88</xdr:row>
                    <xdr:rowOff>9525</xdr:rowOff>
                  </to>
                </anchor>
              </controlPr>
            </control>
          </mc:Choice>
        </mc:AlternateContent>
        <mc:AlternateContent xmlns:mc="http://schemas.openxmlformats.org/markup-compatibility/2006">
          <mc:Choice Requires="x14">
            <control shapeId="19674" r:id="rId47" name="Option Button 218">
              <controlPr defaultSize="0" autoFill="0" autoLine="0" autoPict="0">
                <anchor moveWithCells="1">
                  <from>
                    <xdr:col>15</xdr:col>
                    <xdr:colOff>114300</xdr:colOff>
                    <xdr:row>86</xdr:row>
                    <xdr:rowOff>114300</xdr:rowOff>
                  </from>
                  <to>
                    <xdr:col>18</xdr:col>
                    <xdr:colOff>104775</xdr:colOff>
                    <xdr:row>88</xdr:row>
                    <xdr:rowOff>9525</xdr:rowOff>
                  </to>
                </anchor>
              </controlPr>
            </control>
          </mc:Choice>
        </mc:AlternateContent>
        <mc:AlternateContent xmlns:mc="http://schemas.openxmlformats.org/markup-compatibility/2006">
          <mc:Choice Requires="x14">
            <control shapeId="19675" r:id="rId48" name="Group Box 219">
              <controlPr defaultSize="0" autoFill="0" autoPict="0">
                <anchor moveWithCells="1">
                  <from>
                    <xdr:col>11</xdr:col>
                    <xdr:colOff>38100</xdr:colOff>
                    <xdr:row>86</xdr:row>
                    <xdr:rowOff>38100</xdr:rowOff>
                  </from>
                  <to>
                    <xdr:col>19</xdr:col>
                    <xdr:colOff>104775</xdr:colOff>
                    <xdr:row>89</xdr:row>
                    <xdr:rowOff>0</xdr:rowOff>
                  </to>
                </anchor>
              </controlPr>
            </control>
          </mc:Choice>
        </mc:AlternateContent>
        <mc:AlternateContent xmlns:mc="http://schemas.openxmlformats.org/markup-compatibility/2006">
          <mc:Choice Requires="x14">
            <control shapeId="19676" r:id="rId49" name="Option Button 220">
              <controlPr defaultSize="0" autoFill="0" autoLine="0" autoPict="0">
                <anchor moveWithCells="1">
                  <from>
                    <xdr:col>63</xdr:col>
                    <xdr:colOff>0</xdr:colOff>
                    <xdr:row>86</xdr:row>
                    <xdr:rowOff>133350</xdr:rowOff>
                  </from>
                  <to>
                    <xdr:col>66</xdr:col>
                    <xdr:colOff>9525</xdr:colOff>
                    <xdr:row>88</xdr:row>
                    <xdr:rowOff>9525</xdr:rowOff>
                  </to>
                </anchor>
              </controlPr>
            </control>
          </mc:Choice>
        </mc:AlternateContent>
        <mc:AlternateContent xmlns:mc="http://schemas.openxmlformats.org/markup-compatibility/2006">
          <mc:Choice Requires="x14">
            <control shapeId="19677" r:id="rId50" name="Option Button 221">
              <controlPr defaultSize="0" autoFill="0" autoLine="0" autoPict="0">
                <anchor moveWithCells="1">
                  <from>
                    <xdr:col>66</xdr:col>
                    <xdr:colOff>114300</xdr:colOff>
                    <xdr:row>86</xdr:row>
                    <xdr:rowOff>114300</xdr:rowOff>
                  </from>
                  <to>
                    <xdr:col>69</xdr:col>
                    <xdr:colOff>104775</xdr:colOff>
                    <xdr:row>88</xdr:row>
                    <xdr:rowOff>9525</xdr:rowOff>
                  </to>
                </anchor>
              </controlPr>
            </control>
          </mc:Choice>
        </mc:AlternateContent>
        <mc:AlternateContent xmlns:mc="http://schemas.openxmlformats.org/markup-compatibility/2006">
          <mc:Choice Requires="x14">
            <control shapeId="19678" r:id="rId51" name="Group Box 222">
              <controlPr defaultSize="0" autoFill="0" autoPict="0">
                <anchor moveWithCells="1">
                  <from>
                    <xdr:col>62</xdr:col>
                    <xdr:colOff>38100</xdr:colOff>
                    <xdr:row>86</xdr:row>
                    <xdr:rowOff>38100</xdr:rowOff>
                  </from>
                  <to>
                    <xdr:col>70</xdr:col>
                    <xdr:colOff>104775</xdr:colOff>
                    <xdr:row>89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B8C6-8C72-487F-9927-E8E3C23E5E64}">
  <sheetPr codeName="Sheet7">
    <tabColor rgb="FF00B0F0"/>
    <pageSetUpPr fitToPage="1"/>
  </sheetPr>
  <dimension ref="A1:CD456"/>
  <sheetViews>
    <sheetView view="pageBreakPreview" zoomScaleNormal="86" zoomScaleSheetLayoutView="100" workbookViewId="0">
      <selection activeCell="C7" sqref="C7"/>
    </sheetView>
  </sheetViews>
  <sheetFormatPr defaultRowHeight="13.5" customHeight="1"/>
  <cols>
    <col min="1" max="1" width="5.875" customWidth="1"/>
    <col min="2" max="2" width="10.75" style="191" customWidth="1"/>
    <col min="3" max="3" width="2.125" customWidth="1"/>
    <col min="4" max="4" width="2.5" customWidth="1"/>
    <col min="5" max="5" width="2.125" customWidth="1"/>
    <col min="6" max="6" width="3.25" customWidth="1"/>
    <col min="7" max="7" width="2.125" style="191" customWidth="1"/>
    <col min="8" max="8" width="2.125" customWidth="1"/>
    <col min="9" max="9" width="2.5" customWidth="1"/>
    <col min="10" max="10" width="2.125" customWidth="1"/>
    <col min="11" max="11" width="3.25" customWidth="1"/>
    <col min="12" max="13" width="2.125" customWidth="1"/>
    <col min="14" max="14" width="2.5" customWidth="1"/>
    <col min="15" max="15" width="2.125" customWidth="1"/>
    <col min="16" max="16" width="3.25" customWidth="1"/>
    <col min="17" max="17" width="2.125" style="191" customWidth="1"/>
    <col min="18" max="18" width="2.125" customWidth="1"/>
    <col min="19" max="19" width="2.5" customWidth="1"/>
    <col min="20" max="20" width="2.125" customWidth="1"/>
    <col min="21" max="21" width="3.25" customWidth="1"/>
    <col min="22" max="22" width="2.125" style="191" customWidth="1"/>
    <col min="23" max="23" width="2.125" customWidth="1"/>
    <col min="24" max="24" width="4.625" customWidth="1"/>
    <col min="25" max="25" width="2.125" customWidth="1"/>
    <col min="26" max="26" width="9" customWidth="1"/>
    <col min="27" max="28" width="2.125" customWidth="1"/>
    <col min="29" max="29" width="7.5" customWidth="1"/>
    <col min="30" max="30" width="2.125" customWidth="1"/>
    <col min="31" max="31" width="6.625" customWidth="1"/>
    <col min="32" max="32" width="2.125" customWidth="1"/>
    <col min="33" max="33" width="6.875" customWidth="1"/>
    <col min="34" max="34" width="5.875" customWidth="1"/>
    <col min="35" max="35" width="10.75" style="488" customWidth="1"/>
    <col min="36" max="36" width="2.125" customWidth="1"/>
    <col min="37" max="37" width="2.5" customWidth="1"/>
    <col min="38" max="38" width="2.125" customWidth="1"/>
    <col min="39" max="39" width="3.25" customWidth="1"/>
    <col min="40" max="40" width="2.125" style="488" customWidth="1"/>
    <col min="41" max="41" width="2.125" customWidth="1"/>
    <col min="42" max="42" width="2.5" customWidth="1"/>
    <col min="43" max="43" width="2.125" customWidth="1"/>
    <col min="44" max="44" width="3.25" customWidth="1"/>
    <col min="45" max="46" width="2.125" customWidth="1"/>
    <col min="47" max="47" width="2.5" customWidth="1"/>
    <col min="48" max="48" width="2.125" customWidth="1"/>
    <col min="49" max="49" width="3.25" customWidth="1"/>
    <col min="50" max="50" width="2.125" style="488" customWidth="1"/>
    <col min="51" max="51" width="2.125" customWidth="1"/>
    <col min="52" max="52" width="2.5" customWidth="1"/>
    <col min="53" max="53" width="2.125" customWidth="1"/>
    <col min="54" max="54" width="3.25" customWidth="1"/>
    <col min="55" max="55" width="2.125" style="488" customWidth="1"/>
    <col min="56" max="56" width="2.125" customWidth="1"/>
    <col min="57" max="57" width="4.625" customWidth="1"/>
    <col min="58" max="58" width="2.125" customWidth="1"/>
    <col min="59" max="59" width="9" customWidth="1"/>
    <col min="60" max="61" width="2.125" customWidth="1"/>
    <col min="62" max="62" width="7.5" customWidth="1"/>
    <col min="63" max="63" width="2.125" customWidth="1"/>
    <col min="64" max="64" width="6.625" customWidth="1"/>
    <col min="65" max="65" width="2.25" customWidth="1"/>
    <col min="66" max="66" width="29" customWidth="1"/>
    <col min="67" max="68" width="14.5" customWidth="1"/>
    <col min="69" max="82" width="10" customWidth="1"/>
    <col min="83" max="86" width="10.125" customWidth="1"/>
  </cols>
  <sheetData>
    <row r="1" spans="1:82" ht="13.5" customHeight="1" thickTop="1">
      <c r="B1" s="323"/>
      <c r="G1" s="323"/>
      <c r="N1" s="729" t="s">
        <v>382</v>
      </c>
      <c r="O1" s="729"/>
      <c r="P1" s="729"/>
      <c r="Q1" s="729"/>
      <c r="R1" s="729"/>
      <c r="S1" s="729"/>
      <c r="T1" s="729"/>
      <c r="U1" s="729"/>
      <c r="V1" s="729"/>
      <c r="W1" s="729"/>
      <c r="X1" s="729"/>
      <c r="Y1" s="729"/>
      <c r="Z1" s="729"/>
      <c r="AA1" s="729"/>
      <c r="AB1" s="729"/>
      <c r="AC1" s="729"/>
      <c r="AD1" s="729"/>
      <c r="AE1" s="729"/>
      <c r="AF1" s="729"/>
      <c r="AH1" s="2619" t="s">
        <v>733</v>
      </c>
      <c r="AI1" s="2620"/>
      <c r="AJ1" s="2620"/>
      <c r="AK1" s="2620"/>
      <c r="AL1" s="2620"/>
      <c r="AM1" s="2620"/>
      <c r="AN1" s="2620"/>
      <c r="AO1" s="2620"/>
      <c r="AP1" s="2620"/>
      <c r="AQ1" s="2620"/>
      <c r="AR1" s="2620"/>
      <c r="AS1" s="2620"/>
      <c r="AT1" s="2620"/>
      <c r="AU1" s="2620"/>
      <c r="AV1" s="2620"/>
      <c r="AW1" s="2620"/>
      <c r="AX1" s="2620"/>
      <c r="AY1" s="2620"/>
      <c r="AZ1" s="2620"/>
      <c r="BA1" s="2620"/>
      <c r="BB1" s="2620"/>
      <c r="BC1" s="2620"/>
      <c r="BD1" s="2620"/>
      <c r="BE1" s="2620"/>
      <c r="BF1" s="2620"/>
      <c r="BG1" s="2620"/>
      <c r="BH1" s="2620"/>
      <c r="BI1" s="2620"/>
      <c r="BJ1" s="2620"/>
      <c r="BK1" s="2620"/>
      <c r="BL1" s="2620"/>
      <c r="BM1" s="2621"/>
    </row>
    <row r="2" spans="1:82" ht="13.5" customHeight="1">
      <c r="A2" s="2820" t="s">
        <v>563</v>
      </c>
      <c r="B2" s="2820"/>
      <c r="C2" s="2820"/>
      <c r="D2" s="2820"/>
      <c r="E2" s="2820"/>
      <c r="F2" s="2820"/>
      <c r="G2" s="2820"/>
      <c r="H2" s="2820"/>
      <c r="I2" s="2820"/>
      <c r="J2" s="2820"/>
      <c r="K2" s="2820"/>
      <c r="L2" s="2820"/>
      <c r="M2" s="442"/>
      <c r="N2" s="2821" t="s">
        <v>652</v>
      </c>
      <c r="O2" s="2821"/>
      <c r="P2" s="2821"/>
      <c r="Q2" s="2821" t="str">
        <f>IF(①利用申込書!D4="","",①利用申込書!D4)</f>
        <v/>
      </c>
      <c r="R2" s="2821"/>
      <c r="S2" s="2821"/>
      <c r="T2" s="2821"/>
      <c r="U2" s="2821"/>
      <c r="V2" s="2821"/>
      <c r="W2" s="2821"/>
      <c r="X2" s="2821"/>
      <c r="Y2" s="2821"/>
      <c r="Z2" s="2821"/>
      <c r="AA2" s="2822" t="str">
        <f>IF(BP3="","",BP3)</f>
        <v/>
      </c>
      <c r="AB2" s="2822"/>
      <c r="AC2" s="2822"/>
      <c r="AD2" s="2822"/>
      <c r="AE2" s="2823" t="s">
        <v>373</v>
      </c>
      <c r="AF2" s="729"/>
      <c r="AH2" s="2831" t="s">
        <v>563</v>
      </c>
      <c r="AI2" s="2820"/>
      <c r="AJ2" s="2820"/>
      <c r="AK2" s="2820"/>
      <c r="AL2" s="2820"/>
      <c r="AM2" s="2820"/>
      <c r="AN2" s="2820"/>
      <c r="AO2" s="2820"/>
      <c r="AP2" s="2820"/>
      <c r="AQ2" s="2820"/>
      <c r="AR2" s="2820"/>
      <c r="AS2" s="2820"/>
      <c r="AT2" s="874"/>
      <c r="AU2" s="2821" t="s">
        <v>652</v>
      </c>
      <c r="AV2" s="2821"/>
      <c r="AW2" s="2821"/>
      <c r="AX2" s="2832" t="s">
        <v>680</v>
      </c>
      <c r="AY2" s="2832"/>
      <c r="AZ2" s="2832"/>
      <c r="BA2" s="2832"/>
      <c r="BB2" s="2832"/>
      <c r="BC2" s="2832"/>
      <c r="BD2" s="2832"/>
      <c r="BE2" s="2832"/>
      <c r="BF2" s="2832"/>
      <c r="BG2" s="2832"/>
      <c r="BH2" s="2833">
        <v>45869</v>
      </c>
      <c r="BI2" s="2833"/>
      <c r="BJ2" s="2833"/>
      <c r="BK2" s="2833"/>
      <c r="BL2" s="2823" t="s">
        <v>373</v>
      </c>
      <c r="BM2" s="875"/>
    </row>
    <row r="3" spans="1:82" ht="13.5" customHeight="1">
      <c r="A3" s="2820"/>
      <c r="B3" s="2820"/>
      <c r="C3" s="2820"/>
      <c r="D3" s="2820"/>
      <c r="E3" s="2820"/>
      <c r="F3" s="2820"/>
      <c r="G3" s="2820"/>
      <c r="H3" s="2820"/>
      <c r="I3" s="2820"/>
      <c r="J3" s="2820"/>
      <c r="K3" s="2820"/>
      <c r="L3" s="2820"/>
      <c r="M3" s="190"/>
      <c r="N3" s="2821"/>
      <c r="O3" s="2821"/>
      <c r="P3" s="2821"/>
      <c r="Q3" s="2821"/>
      <c r="R3" s="2821"/>
      <c r="S3" s="2821"/>
      <c r="T3" s="2821"/>
      <c r="U3" s="2821"/>
      <c r="V3" s="2821"/>
      <c r="W3" s="2821"/>
      <c r="X3" s="2821"/>
      <c r="Y3" s="2821"/>
      <c r="Z3" s="2821"/>
      <c r="AA3" s="2822"/>
      <c r="AB3" s="2822"/>
      <c r="AC3" s="2822"/>
      <c r="AD3" s="2822"/>
      <c r="AE3" s="2823"/>
      <c r="AH3" s="2831"/>
      <c r="AI3" s="2820"/>
      <c r="AJ3" s="2820"/>
      <c r="AK3" s="2820"/>
      <c r="AL3" s="2820"/>
      <c r="AM3" s="2820"/>
      <c r="AN3" s="2820"/>
      <c r="AO3" s="2820"/>
      <c r="AP3" s="2820"/>
      <c r="AQ3" s="2820"/>
      <c r="AR3" s="2820"/>
      <c r="AS3" s="2820"/>
      <c r="AT3" s="876"/>
      <c r="AU3" s="2821"/>
      <c r="AV3" s="2821"/>
      <c r="AW3" s="2821"/>
      <c r="AX3" s="2832"/>
      <c r="AY3" s="2832"/>
      <c r="AZ3" s="2832"/>
      <c r="BA3" s="2832"/>
      <c r="BB3" s="2832"/>
      <c r="BC3" s="2832"/>
      <c r="BD3" s="2832"/>
      <c r="BE3" s="2832"/>
      <c r="BF3" s="2832"/>
      <c r="BG3" s="2832"/>
      <c r="BH3" s="2833"/>
      <c r="BI3" s="2833"/>
      <c r="BJ3" s="2833"/>
      <c r="BK3" s="2833"/>
      <c r="BL3" s="2823"/>
      <c r="BM3" s="475"/>
      <c r="BO3" s="735" t="e">
        <f>IF(①利用申込書!$BS$4+ROW($A1)-1&gt;①利用申込書!$BS$5,"",①利用申込書!$BS$4+ROW($A1)-1)</f>
        <v>#VALUE!</v>
      </c>
      <c r="BP3" s="739" t="str">
        <f>IFERROR(BO3,"")</f>
        <v/>
      </c>
    </row>
    <row r="4" spans="1:82" ht="13.5" customHeight="1" thickBot="1">
      <c r="B4" s="190"/>
      <c r="C4" s="190"/>
      <c r="D4" s="190"/>
      <c r="E4" s="190"/>
      <c r="F4" s="190"/>
      <c r="G4" s="190"/>
      <c r="H4" s="190"/>
      <c r="I4" s="190"/>
      <c r="J4" s="190"/>
      <c r="K4" s="190"/>
      <c r="L4" s="190"/>
      <c r="M4" s="437"/>
      <c r="N4" s="437"/>
      <c r="O4" s="731"/>
      <c r="P4" s="731"/>
      <c r="Q4" s="731"/>
      <c r="R4" s="731"/>
      <c r="S4" s="731"/>
      <c r="T4" s="730"/>
      <c r="U4" s="728"/>
      <c r="V4" s="728"/>
      <c r="W4" s="728"/>
      <c r="X4" s="728"/>
      <c r="Y4" s="728"/>
      <c r="Z4" s="728"/>
      <c r="AA4" s="728"/>
      <c r="AB4" s="437"/>
      <c r="AC4" s="437"/>
      <c r="AD4" s="437"/>
      <c r="AE4" s="730"/>
      <c r="AH4" s="877"/>
      <c r="AI4" s="876"/>
      <c r="AJ4" s="876"/>
      <c r="AK4" s="876"/>
      <c r="AL4" s="876"/>
      <c r="AM4" s="876"/>
      <c r="AN4" s="876"/>
      <c r="AO4" s="876"/>
      <c r="AP4" s="876"/>
      <c r="AQ4" s="876"/>
      <c r="AR4" s="876"/>
      <c r="AS4" s="876"/>
      <c r="AT4" s="437"/>
      <c r="AU4" s="437"/>
      <c r="AV4" s="731"/>
      <c r="AW4" s="731"/>
      <c r="AX4" s="731"/>
      <c r="AY4" s="731"/>
      <c r="AZ4" s="731"/>
      <c r="BA4" s="730"/>
      <c r="BB4" s="728"/>
      <c r="BC4" s="728"/>
      <c r="BD4" s="728"/>
      <c r="BE4" s="728"/>
      <c r="BF4" s="728"/>
      <c r="BG4" s="728"/>
      <c r="BH4" s="728"/>
      <c r="BI4" s="437"/>
      <c r="BJ4" s="437"/>
      <c r="BK4" s="437"/>
      <c r="BL4" s="730"/>
      <c r="BM4" s="475"/>
      <c r="BN4" s="734" t="s">
        <v>368</v>
      </c>
      <c r="BO4" s="735" t="e">
        <f>IF(①利用申込書!$BS$4+ROW($A2)-1&gt;①利用申込書!$BS$5,"",①利用申込書!$BS$4+ROW($A2)-1)</f>
        <v>#VALUE!</v>
      </c>
      <c r="BP4" s="739" t="str">
        <f t="shared" ref="BP4:BP8" si="0">IFERROR(BO4,"")</f>
        <v/>
      </c>
    </row>
    <row r="5" spans="1:82" ht="13.5" customHeight="1">
      <c r="A5" s="330"/>
      <c r="B5" s="342" t="s">
        <v>356</v>
      </c>
      <c r="C5" s="2824">
        <v>500</v>
      </c>
      <c r="D5" s="2825"/>
      <c r="E5" s="2825"/>
      <c r="F5" s="2825"/>
      <c r="G5" s="2826"/>
      <c r="H5" s="2824">
        <v>400</v>
      </c>
      <c r="I5" s="2825"/>
      <c r="J5" s="2825"/>
      <c r="K5" s="2825"/>
      <c r="L5" s="2826"/>
      <c r="M5" s="2824">
        <v>300</v>
      </c>
      <c r="N5" s="2825"/>
      <c r="O5" s="2825"/>
      <c r="P5" s="2825"/>
      <c r="Q5" s="2826"/>
      <c r="R5" s="2824">
        <v>250</v>
      </c>
      <c r="S5" s="2825"/>
      <c r="T5" s="2825"/>
      <c r="U5" s="2825"/>
      <c r="V5" s="2826"/>
      <c r="W5" s="2827">
        <v>200</v>
      </c>
      <c r="X5" s="2828"/>
      <c r="Y5" s="2828"/>
      <c r="Z5" s="2828"/>
      <c r="AA5" s="2829"/>
      <c r="AB5" s="2827">
        <v>100</v>
      </c>
      <c r="AC5" s="2828"/>
      <c r="AD5" s="2828"/>
      <c r="AE5" s="2828"/>
      <c r="AF5" s="2830"/>
      <c r="AG5" s="324"/>
      <c r="AH5" s="553"/>
      <c r="AI5" s="342" t="s">
        <v>356</v>
      </c>
      <c r="AJ5" s="2836">
        <v>500</v>
      </c>
      <c r="AK5" s="2837"/>
      <c r="AL5" s="2837"/>
      <c r="AM5" s="2837"/>
      <c r="AN5" s="2838"/>
      <c r="AO5" s="2839">
        <v>400</v>
      </c>
      <c r="AP5" s="2840"/>
      <c r="AQ5" s="2840"/>
      <c r="AR5" s="2840"/>
      <c r="AS5" s="2841"/>
      <c r="AT5" s="2836">
        <v>300</v>
      </c>
      <c r="AU5" s="2837"/>
      <c r="AV5" s="2837"/>
      <c r="AW5" s="2837"/>
      <c r="AX5" s="2838"/>
      <c r="AY5" s="2839">
        <v>250</v>
      </c>
      <c r="AZ5" s="2840"/>
      <c r="BA5" s="2840"/>
      <c r="BB5" s="2840"/>
      <c r="BC5" s="2841"/>
      <c r="BD5" s="2842">
        <v>200</v>
      </c>
      <c r="BE5" s="2843"/>
      <c r="BF5" s="2843"/>
      <c r="BG5" s="2843"/>
      <c r="BH5" s="2844"/>
      <c r="BI5" s="2845">
        <v>100</v>
      </c>
      <c r="BJ5" s="2846"/>
      <c r="BK5" s="2846"/>
      <c r="BL5" s="2846"/>
      <c r="BM5" s="2847"/>
      <c r="BN5" s="302"/>
      <c r="BO5" s="735" t="e">
        <f>IF(①利用申込書!$BS$4+ROW($A3)-1&gt;①利用申込書!$BS$5,"",①利用申込書!$BS$4+ROW($A3)-1)</f>
        <v>#VALUE!</v>
      </c>
      <c r="BP5" s="739" t="str">
        <f t="shared" si="0"/>
        <v/>
      </c>
      <c r="BQ5" s="579"/>
      <c r="BR5" s="2835"/>
      <c r="BS5" s="2835"/>
      <c r="BT5" s="2835"/>
      <c r="BU5" s="2835"/>
      <c r="BV5" s="2835"/>
      <c r="BW5" s="2835"/>
      <c r="BX5" s="2835"/>
      <c r="BY5" s="2835"/>
      <c r="BZ5" s="2835"/>
      <c r="CA5" s="2835"/>
      <c r="CB5" s="287"/>
      <c r="CC5" s="287"/>
      <c r="CD5" s="287"/>
    </row>
    <row r="6" spans="1:82" ht="13.5" customHeight="1" thickBot="1">
      <c r="A6" s="331"/>
      <c r="B6" s="343" t="s">
        <v>357</v>
      </c>
      <c r="C6" s="2813">
        <v>2000</v>
      </c>
      <c r="D6" s="2814"/>
      <c r="E6" s="2814"/>
      <c r="F6" s="2814"/>
      <c r="G6" s="2815"/>
      <c r="H6" s="2813">
        <v>1600</v>
      </c>
      <c r="I6" s="2814"/>
      <c r="J6" s="2814"/>
      <c r="K6" s="2814"/>
      <c r="L6" s="2815"/>
      <c r="M6" s="2813">
        <v>1200</v>
      </c>
      <c r="N6" s="2814"/>
      <c r="O6" s="2814"/>
      <c r="P6" s="2814"/>
      <c r="Q6" s="2815"/>
      <c r="R6" s="2813">
        <v>1000</v>
      </c>
      <c r="S6" s="2814"/>
      <c r="T6" s="2814"/>
      <c r="U6" s="2814"/>
      <c r="V6" s="2815"/>
      <c r="W6" s="2816">
        <v>800</v>
      </c>
      <c r="X6" s="2817"/>
      <c r="Y6" s="2817"/>
      <c r="Z6" s="2817"/>
      <c r="AA6" s="2818"/>
      <c r="AB6" s="2816">
        <v>400</v>
      </c>
      <c r="AC6" s="2817"/>
      <c r="AD6" s="2817"/>
      <c r="AE6" s="2817"/>
      <c r="AF6" s="2819"/>
      <c r="AG6" s="324"/>
      <c r="AH6" s="554"/>
      <c r="AI6" s="343" t="s">
        <v>357</v>
      </c>
      <c r="AJ6" s="2848">
        <v>2000</v>
      </c>
      <c r="AK6" s="2849"/>
      <c r="AL6" s="2849"/>
      <c r="AM6" s="2849"/>
      <c r="AN6" s="2850"/>
      <c r="AO6" s="2851">
        <v>1600</v>
      </c>
      <c r="AP6" s="2852"/>
      <c r="AQ6" s="2852"/>
      <c r="AR6" s="2852"/>
      <c r="AS6" s="2853"/>
      <c r="AT6" s="2848">
        <v>1200</v>
      </c>
      <c r="AU6" s="2849"/>
      <c r="AV6" s="2849"/>
      <c r="AW6" s="2849"/>
      <c r="AX6" s="2850"/>
      <c r="AY6" s="2851">
        <v>1000</v>
      </c>
      <c r="AZ6" s="2852"/>
      <c r="BA6" s="2852"/>
      <c r="BB6" s="2852"/>
      <c r="BC6" s="2853"/>
      <c r="BD6" s="2854">
        <v>800</v>
      </c>
      <c r="BE6" s="2855"/>
      <c r="BF6" s="2855"/>
      <c r="BG6" s="2855"/>
      <c r="BH6" s="2856"/>
      <c r="BI6" s="2857">
        <v>400</v>
      </c>
      <c r="BJ6" s="2858"/>
      <c r="BK6" s="2858"/>
      <c r="BL6" s="2858"/>
      <c r="BM6" s="2859"/>
      <c r="BN6" s="302"/>
      <c r="BO6" s="735" t="e">
        <f>IF(①利用申込書!$BS$4+ROW($A4)-1&gt;①利用申込書!$BS$5,"",①利用申込書!$BS$4+ROW($A4)-1)</f>
        <v>#VALUE!</v>
      </c>
      <c r="BP6" s="739" t="str">
        <f t="shared" si="0"/>
        <v/>
      </c>
      <c r="BQ6" s="579"/>
      <c r="BR6" s="2835"/>
      <c r="BS6" s="2835"/>
      <c r="BT6" s="2835"/>
      <c r="BU6" s="2835"/>
      <c r="BV6" s="2835"/>
      <c r="BW6" s="2835"/>
      <c r="BX6" s="2835"/>
      <c r="BY6" s="2835"/>
      <c r="BZ6" s="2835"/>
      <c r="CA6" s="2835"/>
      <c r="CB6" s="287"/>
      <c r="CC6" s="287"/>
      <c r="CD6" s="287"/>
    </row>
    <row r="7" spans="1:82" ht="13.5" customHeight="1">
      <c r="A7" s="2773" t="s">
        <v>376</v>
      </c>
      <c r="B7" s="325" t="s">
        <v>350</v>
      </c>
      <c r="C7" s="344"/>
      <c r="D7" s="2775" t="s">
        <v>515</v>
      </c>
      <c r="E7" s="2776"/>
      <c r="F7" s="2776"/>
      <c r="G7" s="2777"/>
      <c r="H7" s="337"/>
      <c r="I7" s="338"/>
      <c r="J7" s="338"/>
      <c r="K7" s="338"/>
      <c r="L7" s="339"/>
      <c r="M7" s="328"/>
      <c r="N7" s="340"/>
      <c r="O7" s="340"/>
      <c r="P7" s="340"/>
      <c r="Q7" s="326"/>
      <c r="R7" s="344"/>
      <c r="S7" s="2778" t="s">
        <v>526</v>
      </c>
      <c r="T7" s="2779"/>
      <c r="U7" s="2779"/>
      <c r="V7" s="2780"/>
      <c r="W7" s="329"/>
      <c r="X7" s="307"/>
      <c r="Y7" s="422"/>
      <c r="Z7" s="422"/>
      <c r="AA7" s="326"/>
      <c r="AB7" s="327"/>
      <c r="AC7" s="2781"/>
      <c r="AD7" s="2781"/>
      <c r="AE7" s="2781"/>
      <c r="AF7" s="2782"/>
      <c r="AG7" s="297"/>
      <c r="AH7" s="2860" t="s">
        <v>376</v>
      </c>
      <c r="AI7" s="325" t="s">
        <v>350</v>
      </c>
      <c r="AJ7" s="344"/>
      <c r="AK7" s="2775" t="s">
        <v>515</v>
      </c>
      <c r="AL7" s="2776"/>
      <c r="AM7" s="2776"/>
      <c r="AN7" s="2777"/>
      <c r="AO7" s="337"/>
      <c r="AP7" s="338"/>
      <c r="AQ7" s="338"/>
      <c r="AR7" s="338"/>
      <c r="AS7" s="339"/>
      <c r="AT7" s="328"/>
      <c r="AU7" s="340"/>
      <c r="AV7" s="340"/>
      <c r="AW7" s="340"/>
      <c r="AX7" s="420"/>
      <c r="AY7" s="344"/>
      <c r="AZ7" s="2778" t="s">
        <v>526</v>
      </c>
      <c r="BA7" s="2779"/>
      <c r="BB7" s="2779"/>
      <c r="BC7" s="2780"/>
      <c r="BD7" s="329"/>
      <c r="BE7" s="826"/>
      <c r="BF7" s="826"/>
      <c r="BG7" s="826"/>
      <c r="BH7" s="420"/>
      <c r="BI7" s="327"/>
      <c r="BJ7" s="2781"/>
      <c r="BK7" s="2781"/>
      <c r="BL7" s="2781"/>
      <c r="BM7" s="2862"/>
      <c r="BN7" s="297"/>
      <c r="BO7" s="735" t="e">
        <f>IF(①利用申込書!$BS$4+ROW($A5)-1&gt;①利用申込書!$BS$5,"",①利用申込書!$BS$4+ROW($A5)-1)</f>
        <v>#VALUE!</v>
      </c>
      <c r="BP7" s="739" t="str">
        <f t="shared" si="0"/>
        <v/>
      </c>
      <c r="BQ7" s="2740"/>
      <c r="BR7" s="2740"/>
      <c r="BS7" s="2740"/>
      <c r="BT7" s="2740"/>
      <c r="BU7" s="2740"/>
      <c r="BV7" s="2740"/>
      <c r="BW7" s="2740"/>
      <c r="BX7" s="2740"/>
      <c r="BY7" s="2740"/>
      <c r="BZ7" s="2740"/>
      <c r="CA7" s="2740"/>
      <c r="CB7" s="287"/>
      <c r="CC7" s="287"/>
      <c r="CD7" s="287"/>
    </row>
    <row r="8" spans="1:82" ht="13.5" customHeight="1">
      <c r="A8" s="2774"/>
      <c r="B8" s="304" t="s">
        <v>352</v>
      </c>
      <c r="C8" s="317"/>
      <c r="D8" s="291"/>
      <c r="E8" s="291"/>
      <c r="F8" s="291"/>
      <c r="G8" s="319"/>
      <c r="H8" s="345"/>
      <c r="I8" s="2624" t="s">
        <v>520</v>
      </c>
      <c r="J8" s="2624"/>
      <c r="K8" s="2624"/>
      <c r="L8" s="2624"/>
      <c r="M8" s="345"/>
      <c r="N8" s="2625" t="s">
        <v>521</v>
      </c>
      <c r="O8" s="2626"/>
      <c r="P8" s="2626"/>
      <c r="Q8" s="2627"/>
      <c r="R8" s="292"/>
      <c r="S8" s="308"/>
      <c r="T8" s="308"/>
      <c r="U8" s="308"/>
      <c r="V8" s="316"/>
      <c r="W8" s="345"/>
      <c r="X8" s="425" t="s">
        <v>527</v>
      </c>
      <c r="Y8" s="423"/>
      <c r="Z8" s="423"/>
      <c r="AA8" s="301"/>
      <c r="AB8" s="345"/>
      <c r="AC8" s="2626" t="s">
        <v>516</v>
      </c>
      <c r="AD8" s="2626"/>
      <c r="AE8" s="2626"/>
      <c r="AF8" s="2628"/>
      <c r="AG8" s="297"/>
      <c r="AH8" s="2861"/>
      <c r="AI8" s="807" t="s">
        <v>352</v>
      </c>
      <c r="AJ8" s="317"/>
      <c r="AK8" s="291"/>
      <c r="AL8" s="291"/>
      <c r="AM8" s="291"/>
      <c r="AN8" s="417"/>
      <c r="AO8" s="345"/>
      <c r="AP8" s="2624" t="s">
        <v>520</v>
      </c>
      <c r="AQ8" s="2624"/>
      <c r="AR8" s="2624"/>
      <c r="AS8" s="2624"/>
      <c r="AT8" s="345"/>
      <c r="AU8" s="2625" t="s">
        <v>521</v>
      </c>
      <c r="AV8" s="2626"/>
      <c r="AW8" s="2626"/>
      <c r="AX8" s="2627"/>
      <c r="AY8" s="292"/>
      <c r="AZ8" s="827"/>
      <c r="BA8" s="827"/>
      <c r="BB8" s="827"/>
      <c r="BC8" s="808"/>
      <c r="BD8" s="345"/>
      <c r="BE8" s="809" t="s">
        <v>527</v>
      </c>
      <c r="BF8" s="827"/>
      <c r="BG8" s="827"/>
      <c r="BH8" s="418"/>
      <c r="BI8" s="345"/>
      <c r="BJ8" s="2626" t="s">
        <v>516</v>
      </c>
      <c r="BK8" s="2626"/>
      <c r="BL8" s="2626"/>
      <c r="BM8" s="2863"/>
      <c r="BN8" s="297"/>
      <c r="BO8" s="735" t="e">
        <f>IF(①利用申込書!$BS$4+ROW($A6)-1&gt;①利用申込書!$BS$5,"",①利用申込書!$BS$4+ROW($A6)-1)</f>
        <v>#VALUE!</v>
      </c>
      <c r="BP8" s="739" t="str">
        <f t="shared" si="0"/>
        <v/>
      </c>
      <c r="BQ8" s="2740"/>
      <c r="BR8" s="2740"/>
      <c r="BS8" s="2740"/>
      <c r="BT8" s="2740"/>
      <c r="BU8" s="2740"/>
      <c r="BV8" s="2740"/>
      <c r="BW8" s="2740"/>
      <c r="BX8" s="2740"/>
      <c r="BY8" s="2740"/>
      <c r="BZ8" s="2740"/>
      <c r="CA8" s="2740"/>
      <c r="CB8" s="287"/>
      <c r="CC8" s="287"/>
      <c r="CD8" s="287"/>
    </row>
    <row r="9" spans="1:82" ht="13.5" customHeight="1">
      <c r="A9" s="2774"/>
      <c r="B9" s="304" t="s">
        <v>353</v>
      </c>
      <c r="C9" s="317"/>
      <c r="D9" s="291"/>
      <c r="E9" s="291"/>
      <c r="F9" s="291"/>
      <c r="G9" s="301"/>
      <c r="H9" s="345"/>
      <c r="I9" s="2687" t="s">
        <v>515</v>
      </c>
      <c r="J9" s="2688"/>
      <c r="K9" s="2688"/>
      <c r="L9" s="2689"/>
      <c r="M9" s="318"/>
      <c r="N9" s="309"/>
      <c r="O9" s="309"/>
      <c r="P9" s="309"/>
      <c r="Q9" s="301"/>
      <c r="R9" s="293"/>
      <c r="S9" s="341"/>
      <c r="T9" s="341"/>
      <c r="U9" s="341"/>
      <c r="V9" s="316"/>
      <c r="W9" s="345"/>
      <c r="X9" s="425" t="s">
        <v>528</v>
      </c>
      <c r="Y9" s="423"/>
      <c r="Z9" s="423"/>
      <c r="AA9" s="301"/>
      <c r="AB9" s="292"/>
      <c r="AC9" s="2783"/>
      <c r="AD9" s="2783"/>
      <c r="AE9" s="2783"/>
      <c r="AF9" s="2784"/>
      <c r="AG9" s="297"/>
      <c r="AH9" s="2861"/>
      <c r="AI9" s="807" t="s">
        <v>353</v>
      </c>
      <c r="AJ9" s="317"/>
      <c r="AK9" s="291"/>
      <c r="AL9" s="291"/>
      <c r="AM9" s="291"/>
      <c r="AN9" s="418"/>
      <c r="AO9" s="345"/>
      <c r="AP9" s="2687" t="s">
        <v>515</v>
      </c>
      <c r="AQ9" s="2688"/>
      <c r="AR9" s="2688"/>
      <c r="AS9" s="2689"/>
      <c r="AT9" s="318"/>
      <c r="AU9" s="309"/>
      <c r="AV9" s="309"/>
      <c r="AW9" s="309"/>
      <c r="AX9" s="418"/>
      <c r="AY9" s="293"/>
      <c r="AZ9" s="341"/>
      <c r="BA9" s="341"/>
      <c r="BB9" s="341"/>
      <c r="BC9" s="808"/>
      <c r="BD9" s="345"/>
      <c r="BE9" s="809" t="s">
        <v>528</v>
      </c>
      <c r="BF9" s="827"/>
      <c r="BG9" s="827"/>
      <c r="BH9" s="418"/>
      <c r="BI9" s="292"/>
      <c r="BJ9" s="2783"/>
      <c r="BK9" s="2783"/>
      <c r="BL9" s="2783"/>
      <c r="BM9" s="2864"/>
      <c r="BN9" s="297"/>
      <c r="BO9" s="736"/>
      <c r="BP9" s="314"/>
      <c r="BQ9" s="2740"/>
      <c r="BR9" s="2740"/>
      <c r="BS9" s="2740"/>
      <c r="BT9" s="2740"/>
      <c r="BU9" s="2740"/>
      <c r="BV9" s="2740"/>
      <c r="BW9" s="2740"/>
      <c r="BX9" s="2740"/>
      <c r="BY9" s="2740"/>
      <c r="BZ9" s="2740"/>
      <c r="CA9" s="2740"/>
      <c r="CB9" s="287"/>
      <c r="CC9" s="287"/>
      <c r="CD9" s="287"/>
    </row>
    <row r="10" spans="1:82" ht="13.5" customHeight="1">
      <c r="A10" s="2774"/>
      <c r="B10" s="2785" t="s">
        <v>359</v>
      </c>
      <c r="C10" s="320"/>
      <c r="D10" s="322"/>
      <c r="E10" s="322"/>
      <c r="F10" s="322"/>
      <c r="G10" s="306"/>
      <c r="H10" s="305"/>
      <c r="I10" s="333"/>
      <c r="J10" s="333"/>
      <c r="K10" s="333"/>
      <c r="L10" s="315"/>
      <c r="M10" s="2787" t="s">
        <v>365</v>
      </c>
      <c r="N10" s="2788"/>
      <c r="O10" s="2788"/>
      <c r="P10" s="2788"/>
      <c r="Q10" s="2789"/>
      <c r="R10" s="402"/>
      <c r="S10" s="403"/>
      <c r="T10" s="403"/>
      <c r="U10" s="403"/>
      <c r="V10" s="410"/>
      <c r="W10" s="2787" t="s">
        <v>366</v>
      </c>
      <c r="X10" s="2788"/>
      <c r="Y10" s="2788"/>
      <c r="Z10" s="2788"/>
      <c r="AA10" s="2789"/>
      <c r="AB10" s="2790" t="s">
        <v>367</v>
      </c>
      <c r="AC10" s="2791"/>
      <c r="AD10" s="2791"/>
      <c r="AE10" s="2791"/>
      <c r="AF10" s="2792"/>
      <c r="AG10" s="289"/>
      <c r="AH10" s="2861"/>
      <c r="AI10" s="2785" t="s">
        <v>359</v>
      </c>
      <c r="AJ10" s="819"/>
      <c r="AK10" s="820"/>
      <c r="AL10" s="820"/>
      <c r="AM10" s="820"/>
      <c r="AN10" s="306"/>
      <c r="AO10" s="305"/>
      <c r="AP10" s="333"/>
      <c r="AQ10" s="333"/>
      <c r="AR10" s="333"/>
      <c r="AS10" s="821"/>
      <c r="AT10" s="2787" t="s">
        <v>365</v>
      </c>
      <c r="AU10" s="2788"/>
      <c r="AV10" s="2788"/>
      <c r="AW10" s="2788"/>
      <c r="AX10" s="2789"/>
      <c r="AY10" s="815"/>
      <c r="AZ10" s="814"/>
      <c r="BA10" s="814"/>
      <c r="BB10" s="814"/>
      <c r="BC10" s="821"/>
      <c r="BD10" s="2787" t="s">
        <v>366</v>
      </c>
      <c r="BE10" s="2788"/>
      <c r="BF10" s="2788"/>
      <c r="BG10" s="2788"/>
      <c r="BH10" s="2789"/>
      <c r="BI10" s="2790" t="s">
        <v>367</v>
      </c>
      <c r="BJ10" s="2791"/>
      <c r="BK10" s="2791"/>
      <c r="BL10" s="2791"/>
      <c r="BM10" s="2834"/>
      <c r="BN10" s="289"/>
      <c r="BO10" s="736"/>
      <c r="BP10" s="289"/>
      <c r="BQ10" s="2740"/>
      <c r="BR10" s="2740"/>
      <c r="BS10" s="2740"/>
      <c r="BT10" s="2740"/>
      <c r="BU10" s="2740"/>
      <c r="BV10" s="2740"/>
      <c r="BW10" s="2740"/>
      <c r="BX10" s="2740"/>
      <c r="BY10" s="2740"/>
      <c r="BZ10" s="2740"/>
      <c r="CA10" s="2740"/>
      <c r="CB10" s="287"/>
      <c r="CC10" s="287"/>
      <c r="CD10" s="287"/>
    </row>
    <row r="11" spans="1:82" ht="13.5" customHeight="1">
      <c r="A11" s="2793" t="s">
        <v>375</v>
      </c>
      <c r="B11" s="2786"/>
      <c r="C11" s="321"/>
      <c r="D11" s="324"/>
      <c r="E11" s="324"/>
      <c r="F11" s="324"/>
      <c r="G11" s="310"/>
      <c r="H11" s="294"/>
      <c r="I11" s="334"/>
      <c r="J11" s="334"/>
      <c r="K11" s="334"/>
      <c r="L11" s="311"/>
      <c r="M11" s="345"/>
      <c r="N11" s="2795" t="s">
        <v>522</v>
      </c>
      <c r="O11" s="2796"/>
      <c r="P11" s="2796"/>
      <c r="Q11" s="2797"/>
      <c r="R11" s="296"/>
      <c r="S11" s="314"/>
      <c r="T11" s="314"/>
      <c r="U11" s="314"/>
      <c r="V11" s="413"/>
      <c r="W11" s="345"/>
      <c r="X11" s="446" t="s">
        <v>529</v>
      </c>
      <c r="Y11" s="345"/>
      <c r="Z11" s="447" t="s">
        <v>535</v>
      </c>
      <c r="AA11" s="448"/>
      <c r="AB11" s="345"/>
      <c r="AC11" s="449" t="s">
        <v>538</v>
      </c>
      <c r="AD11" s="345"/>
      <c r="AE11" s="449" t="s">
        <v>546</v>
      </c>
      <c r="AF11" s="451"/>
      <c r="AG11" s="299"/>
      <c r="AH11" s="2865" t="s">
        <v>375</v>
      </c>
      <c r="AI11" s="2786"/>
      <c r="AJ11" s="822"/>
      <c r="AK11" s="823"/>
      <c r="AL11" s="823"/>
      <c r="AM11" s="823"/>
      <c r="AN11" s="310"/>
      <c r="AO11" s="294"/>
      <c r="AP11" s="334"/>
      <c r="AQ11" s="334"/>
      <c r="AR11" s="334"/>
      <c r="AS11" s="824"/>
      <c r="AT11" s="345"/>
      <c r="AU11" s="2795" t="s">
        <v>522</v>
      </c>
      <c r="AV11" s="2796"/>
      <c r="AW11" s="2796"/>
      <c r="AX11" s="2797"/>
      <c r="AY11" s="296"/>
      <c r="AZ11" s="314"/>
      <c r="BA11" s="314"/>
      <c r="BB11" s="314"/>
      <c r="BC11" s="824"/>
      <c r="BD11" s="345"/>
      <c r="BE11" s="829" t="s">
        <v>529</v>
      </c>
      <c r="BF11" s="345"/>
      <c r="BG11" s="828" t="s">
        <v>535</v>
      </c>
      <c r="BH11" s="555"/>
      <c r="BI11" s="345"/>
      <c r="BJ11" s="449" t="s">
        <v>538</v>
      </c>
      <c r="BK11" s="345"/>
      <c r="BL11" s="449" t="s">
        <v>546</v>
      </c>
      <c r="BM11" s="556"/>
      <c r="BN11" s="298"/>
      <c r="BO11" s="736"/>
      <c r="BP11" s="579"/>
      <c r="BQ11" s="579"/>
      <c r="BR11" s="2835"/>
      <c r="BS11" s="2835"/>
      <c r="BT11" s="2835"/>
      <c r="BU11" s="2835"/>
      <c r="BV11" s="2835"/>
      <c r="BW11" s="2835"/>
      <c r="BX11" s="2835"/>
      <c r="BY11" s="2835"/>
      <c r="BZ11" s="2835"/>
      <c r="CA11" s="2835"/>
      <c r="CB11" s="287"/>
      <c r="CC11" s="287"/>
      <c r="CD11" s="287"/>
    </row>
    <row r="12" spans="1:82" ht="13.5" customHeight="1">
      <c r="A12" s="2793"/>
      <c r="B12" s="2786"/>
      <c r="C12" s="321"/>
      <c r="D12" s="324"/>
      <c r="E12" s="324"/>
      <c r="F12" s="324"/>
      <c r="G12" s="310"/>
      <c r="H12" s="294"/>
      <c r="I12" s="334"/>
      <c r="J12" s="334"/>
      <c r="K12" s="334"/>
      <c r="L12" s="311"/>
      <c r="M12" s="345"/>
      <c r="N12" s="2795" t="s">
        <v>523</v>
      </c>
      <c r="O12" s="2796"/>
      <c r="P12" s="2796"/>
      <c r="Q12" s="2797"/>
      <c r="R12" s="290"/>
      <c r="S12" s="332"/>
      <c r="T12" s="332"/>
      <c r="U12" s="332"/>
      <c r="V12" s="413"/>
      <c r="W12" s="345"/>
      <c r="X12" s="446" t="s">
        <v>530</v>
      </c>
      <c r="Y12" s="345"/>
      <c r="Z12" s="447" t="s">
        <v>536</v>
      </c>
      <c r="AA12" s="448"/>
      <c r="AB12" s="345"/>
      <c r="AC12" s="449" t="s">
        <v>539</v>
      </c>
      <c r="AD12" s="345"/>
      <c r="AE12" s="449" t="s">
        <v>547</v>
      </c>
      <c r="AF12" s="451"/>
      <c r="AG12" s="299"/>
      <c r="AH12" s="2865"/>
      <c r="AI12" s="2786"/>
      <c r="AJ12" s="822"/>
      <c r="AK12" s="823"/>
      <c r="AL12" s="823"/>
      <c r="AM12" s="823"/>
      <c r="AN12" s="310"/>
      <c r="AO12" s="294"/>
      <c r="AP12" s="334"/>
      <c r="AQ12" s="334"/>
      <c r="AR12" s="334"/>
      <c r="AS12" s="824"/>
      <c r="AT12" s="345"/>
      <c r="AU12" s="2795" t="s">
        <v>523</v>
      </c>
      <c r="AV12" s="2796"/>
      <c r="AW12" s="2796"/>
      <c r="AX12" s="2797"/>
      <c r="AY12" s="290"/>
      <c r="AZ12" s="332"/>
      <c r="BA12" s="332"/>
      <c r="BB12" s="332"/>
      <c r="BC12" s="824"/>
      <c r="BD12" s="345"/>
      <c r="BE12" s="829" t="s">
        <v>530</v>
      </c>
      <c r="BF12" s="345"/>
      <c r="BG12" s="828" t="s">
        <v>536</v>
      </c>
      <c r="BH12" s="555"/>
      <c r="BI12" s="345"/>
      <c r="BJ12" s="449" t="s">
        <v>539</v>
      </c>
      <c r="BK12" s="345"/>
      <c r="BL12" s="449" t="s">
        <v>547</v>
      </c>
      <c r="BM12" s="556"/>
      <c r="BN12" s="299"/>
      <c r="BO12" s="736"/>
      <c r="BP12" s="299"/>
      <c r="BQ12" s="579"/>
      <c r="BR12" s="2835"/>
      <c r="BS12" s="2835"/>
      <c r="BT12" s="2835"/>
      <c r="BU12" s="2835"/>
      <c r="BV12" s="2835"/>
      <c r="BW12" s="2835"/>
      <c r="BX12" s="2835"/>
      <c r="BY12" s="2835"/>
      <c r="BZ12" s="2835"/>
      <c r="CA12" s="2835"/>
      <c r="CB12" s="287"/>
      <c r="CC12" s="287"/>
      <c r="CD12" s="287"/>
    </row>
    <row r="13" spans="1:82" ht="13.5" customHeight="1">
      <c r="A13" s="2793"/>
      <c r="B13" s="2786"/>
      <c r="C13" s="321"/>
      <c r="D13" s="324"/>
      <c r="E13" s="324"/>
      <c r="F13" s="324"/>
      <c r="G13" s="310"/>
      <c r="H13" s="294"/>
      <c r="I13" s="334"/>
      <c r="J13" s="334"/>
      <c r="K13" s="334"/>
      <c r="L13" s="311"/>
      <c r="M13" s="411"/>
      <c r="N13" s="412"/>
      <c r="O13" s="412"/>
      <c r="P13" s="412"/>
      <c r="Q13" s="407"/>
      <c r="R13" s="405"/>
      <c r="S13" s="406"/>
      <c r="T13" s="406"/>
      <c r="U13" s="406"/>
      <c r="V13" s="413"/>
      <c r="W13" s="345"/>
      <c r="X13" s="446" t="s">
        <v>531</v>
      </c>
      <c r="Y13" s="345"/>
      <c r="Z13" s="2795" t="s">
        <v>537</v>
      </c>
      <c r="AA13" s="2797"/>
      <c r="AB13" s="345"/>
      <c r="AC13" s="449" t="s">
        <v>540</v>
      </c>
      <c r="AD13" s="452"/>
      <c r="AE13" s="452"/>
      <c r="AF13" s="451"/>
      <c r="AG13" s="299"/>
      <c r="AH13" s="2865"/>
      <c r="AI13" s="2786"/>
      <c r="AJ13" s="822"/>
      <c r="AK13" s="823"/>
      <c r="AL13" s="823"/>
      <c r="AM13" s="823"/>
      <c r="AN13" s="310"/>
      <c r="AO13" s="294"/>
      <c r="AP13" s="334"/>
      <c r="AQ13" s="334"/>
      <c r="AR13" s="334"/>
      <c r="AS13" s="824"/>
      <c r="AT13" s="822"/>
      <c r="AU13" s="823"/>
      <c r="AV13" s="823"/>
      <c r="AW13" s="823"/>
      <c r="AX13" s="813"/>
      <c r="AY13" s="811"/>
      <c r="AZ13" s="812"/>
      <c r="BA13" s="812"/>
      <c r="BB13" s="812"/>
      <c r="BC13" s="824"/>
      <c r="BD13" s="345"/>
      <c r="BE13" s="829" t="s">
        <v>531</v>
      </c>
      <c r="BF13" s="345"/>
      <c r="BG13" s="2795" t="s">
        <v>537</v>
      </c>
      <c r="BH13" s="2797"/>
      <c r="BI13" s="345"/>
      <c r="BJ13" s="449" t="s">
        <v>540</v>
      </c>
      <c r="BK13" s="452"/>
      <c r="BL13" s="452"/>
      <c r="BM13" s="556"/>
      <c r="BN13" s="298"/>
      <c r="BO13" s="736"/>
      <c r="BP13" s="579"/>
      <c r="BQ13" s="2740"/>
      <c r="BR13" s="2740"/>
      <c r="BS13" s="2740"/>
      <c r="BT13" s="2740"/>
      <c r="BU13" s="2740"/>
      <c r="BV13" s="2740"/>
      <c r="BW13" s="2740"/>
      <c r="BX13" s="2740"/>
      <c r="BY13" s="2740"/>
      <c r="BZ13" s="2740"/>
      <c r="CA13" s="2740"/>
      <c r="CB13" s="287"/>
      <c r="CC13" s="287"/>
      <c r="CD13" s="287"/>
    </row>
    <row r="14" spans="1:82" ht="13.5" customHeight="1">
      <c r="A14" s="2793"/>
      <c r="B14" s="2786"/>
      <c r="C14" s="321"/>
      <c r="D14" s="324"/>
      <c r="E14" s="324"/>
      <c r="F14" s="324"/>
      <c r="G14" s="310"/>
      <c r="H14" s="294"/>
      <c r="I14" s="334"/>
      <c r="J14" s="334"/>
      <c r="K14" s="334"/>
      <c r="L14" s="311"/>
      <c r="M14" s="411"/>
      <c r="N14" s="412"/>
      <c r="O14" s="412"/>
      <c r="P14" s="412"/>
      <c r="Q14" s="407"/>
      <c r="R14" s="405"/>
      <c r="S14" s="406"/>
      <c r="T14" s="406"/>
      <c r="U14" s="406"/>
      <c r="V14" s="413"/>
      <c r="W14" s="345"/>
      <c r="X14" s="446" t="s">
        <v>532</v>
      </c>
      <c r="Y14" s="345"/>
      <c r="Z14" s="2795" t="s">
        <v>553</v>
      </c>
      <c r="AA14" s="2797"/>
      <c r="AB14" s="345"/>
      <c r="AC14" s="450" t="s">
        <v>541</v>
      </c>
      <c r="AD14" s="452"/>
      <c r="AE14" s="452"/>
      <c r="AF14" s="451"/>
      <c r="AG14" s="299"/>
      <c r="AH14" s="2865"/>
      <c r="AI14" s="2786"/>
      <c r="AJ14" s="822"/>
      <c r="AK14" s="823"/>
      <c r="AL14" s="823"/>
      <c r="AM14" s="823"/>
      <c r="AN14" s="310"/>
      <c r="AO14" s="294"/>
      <c r="AP14" s="334"/>
      <c r="AQ14" s="334"/>
      <c r="AR14" s="334"/>
      <c r="AS14" s="824"/>
      <c r="AT14" s="822"/>
      <c r="AU14" s="823"/>
      <c r="AV14" s="823"/>
      <c r="AW14" s="823"/>
      <c r="AX14" s="813"/>
      <c r="AY14" s="811"/>
      <c r="AZ14" s="812"/>
      <c r="BA14" s="812"/>
      <c r="BB14" s="812"/>
      <c r="BC14" s="824"/>
      <c r="BD14" s="345"/>
      <c r="BE14" s="829" t="s">
        <v>532</v>
      </c>
      <c r="BF14" s="345"/>
      <c r="BG14" s="2795" t="s">
        <v>553</v>
      </c>
      <c r="BH14" s="2797"/>
      <c r="BI14" s="345"/>
      <c r="BJ14" s="450" t="s">
        <v>541</v>
      </c>
      <c r="BK14" s="452"/>
      <c r="BL14" s="452"/>
      <c r="BM14" s="556"/>
      <c r="BN14" s="298"/>
      <c r="BO14" s="579"/>
      <c r="BP14" s="579"/>
      <c r="BQ14" s="2740"/>
      <c r="BR14" s="2740"/>
      <c r="BS14" s="2740"/>
      <c r="BT14" s="2740"/>
      <c r="BU14" s="2740"/>
      <c r="BV14" s="2740"/>
      <c r="BW14" s="2740"/>
      <c r="BX14" s="2740"/>
      <c r="BY14" s="2740"/>
      <c r="BZ14" s="2740"/>
      <c r="CA14" s="2740"/>
      <c r="CB14" s="287"/>
      <c r="CC14" s="287"/>
      <c r="CD14" s="287"/>
    </row>
    <row r="15" spans="1:82" ht="13.5" customHeight="1">
      <c r="A15" s="2793"/>
      <c r="B15" s="2786"/>
      <c r="C15" s="321"/>
      <c r="D15" s="324"/>
      <c r="E15" s="324"/>
      <c r="F15" s="324"/>
      <c r="G15" s="310"/>
      <c r="H15" s="294"/>
      <c r="I15" s="334"/>
      <c r="J15" s="334"/>
      <c r="K15" s="334"/>
      <c r="L15" s="311"/>
      <c r="M15" s="411"/>
      <c r="N15" s="412"/>
      <c r="O15" s="412"/>
      <c r="P15" s="412"/>
      <c r="Q15" s="407"/>
      <c r="R15" s="405"/>
      <c r="S15" s="406"/>
      <c r="T15" s="406"/>
      <c r="U15" s="406"/>
      <c r="V15" s="413"/>
      <c r="W15" s="345"/>
      <c r="X15" s="447" t="s">
        <v>533</v>
      </c>
      <c r="Y15" s="345"/>
      <c r="Z15" s="2795" t="s">
        <v>554</v>
      </c>
      <c r="AA15" s="2797"/>
      <c r="AB15" s="345"/>
      <c r="AC15" s="450" t="s">
        <v>542</v>
      </c>
      <c r="AD15" s="452"/>
      <c r="AE15" s="452"/>
      <c r="AF15" s="451"/>
      <c r="AG15" s="299"/>
      <c r="AH15" s="2865"/>
      <c r="AI15" s="2786"/>
      <c r="AJ15" s="822"/>
      <c r="AK15" s="823"/>
      <c r="AL15" s="823"/>
      <c r="AM15" s="823"/>
      <c r="AN15" s="310"/>
      <c r="AO15" s="294"/>
      <c r="AP15" s="334"/>
      <c r="AQ15" s="334"/>
      <c r="AR15" s="334"/>
      <c r="AS15" s="824"/>
      <c r="AT15" s="822"/>
      <c r="AU15" s="823"/>
      <c r="AV15" s="823"/>
      <c r="AW15" s="823"/>
      <c r="AX15" s="813"/>
      <c r="AY15" s="811"/>
      <c r="AZ15" s="812"/>
      <c r="BA15" s="812"/>
      <c r="BB15" s="812"/>
      <c r="BC15" s="824"/>
      <c r="BD15" s="345"/>
      <c r="BE15" s="828" t="s">
        <v>533</v>
      </c>
      <c r="BF15" s="345"/>
      <c r="BG15" s="2795" t="s">
        <v>554</v>
      </c>
      <c r="BH15" s="2797"/>
      <c r="BI15" s="345"/>
      <c r="BJ15" s="450" t="s">
        <v>542</v>
      </c>
      <c r="BK15" s="452"/>
      <c r="BL15" s="452"/>
      <c r="BM15" s="556"/>
      <c r="BN15" s="298"/>
      <c r="BO15" s="579"/>
      <c r="BP15" s="579"/>
      <c r="BQ15" s="2740"/>
      <c r="BR15" s="2740"/>
      <c r="BS15" s="2740"/>
      <c r="BT15" s="2740"/>
      <c r="BU15" s="2740"/>
      <c r="BV15" s="2740"/>
      <c r="BW15" s="2740"/>
      <c r="BX15" s="2740"/>
      <c r="BY15" s="2740"/>
      <c r="BZ15" s="2740"/>
      <c r="CA15" s="2740"/>
      <c r="CB15" s="287"/>
      <c r="CC15" s="287"/>
      <c r="CD15" s="287"/>
    </row>
    <row r="16" spans="1:82" ht="13.5" customHeight="1">
      <c r="A16" s="2793"/>
      <c r="B16" s="2786"/>
      <c r="C16" s="321"/>
      <c r="D16" s="324"/>
      <c r="E16" s="324"/>
      <c r="F16" s="324"/>
      <c r="G16" s="310"/>
      <c r="H16" s="294"/>
      <c r="I16" s="334"/>
      <c r="J16" s="334"/>
      <c r="K16" s="334"/>
      <c r="L16" s="311"/>
      <c r="M16" s="411"/>
      <c r="N16" s="412"/>
      <c r="O16" s="412"/>
      <c r="P16" s="412"/>
      <c r="Q16" s="407"/>
      <c r="R16" s="405"/>
      <c r="S16" s="406"/>
      <c r="T16" s="406"/>
      <c r="U16" s="406"/>
      <c r="V16" s="413"/>
      <c r="W16" s="345"/>
      <c r="X16" s="447" t="s">
        <v>534</v>
      </c>
      <c r="Y16" s="345"/>
      <c r="Z16" s="2798" t="s">
        <v>555</v>
      </c>
      <c r="AA16" s="2799"/>
      <c r="AB16" s="345"/>
      <c r="AC16" s="449" t="s">
        <v>543</v>
      </c>
      <c r="AD16" s="455"/>
      <c r="AE16" s="453"/>
      <c r="AF16" s="454"/>
      <c r="AG16" s="299"/>
      <c r="AH16" s="2865"/>
      <c r="AI16" s="2786"/>
      <c r="AJ16" s="822"/>
      <c r="AK16" s="823"/>
      <c r="AL16" s="823"/>
      <c r="AM16" s="823"/>
      <c r="AN16" s="310"/>
      <c r="AO16" s="294"/>
      <c r="AP16" s="334"/>
      <c r="AQ16" s="334"/>
      <c r="AR16" s="334"/>
      <c r="AS16" s="824"/>
      <c r="AT16" s="822"/>
      <c r="AU16" s="823"/>
      <c r="AV16" s="823"/>
      <c r="AW16" s="823"/>
      <c r="AX16" s="813"/>
      <c r="AY16" s="811"/>
      <c r="AZ16" s="812"/>
      <c r="BA16" s="812"/>
      <c r="BB16" s="812"/>
      <c r="BC16" s="824"/>
      <c r="BD16" s="345"/>
      <c r="BE16" s="828" t="s">
        <v>534</v>
      </c>
      <c r="BF16" s="345"/>
      <c r="BG16" s="2798" t="s">
        <v>555</v>
      </c>
      <c r="BH16" s="2799"/>
      <c r="BI16" s="345"/>
      <c r="BJ16" s="449" t="s">
        <v>543</v>
      </c>
      <c r="BK16" s="455"/>
      <c r="BL16" s="453"/>
      <c r="BM16" s="557"/>
      <c r="BN16" s="298"/>
      <c r="BO16" s="579"/>
      <c r="BP16" s="579"/>
      <c r="BQ16" s="2740"/>
      <c r="BR16" s="2740"/>
      <c r="BS16" s="2740"/>
      <c r="BT16" s="2740"/>
      <c r="BU16" s="2740"/>
      <c r="BV16" s="2740"/>
      <c r="BW16" s="2740"/>
      <c r="BX16" s="2740"/>
      <c r="BY16" s="2740"/>
      <c r="BZ16" s="2740"/>
      <c r="CA16" s="2740"/>
      <c r="CB16" s="287"/>
      <c r="CC16" s="287"/>
      <c r="CD16" s="287"/>
    </row>
    <row r="17" spans="1:82" ht="13.5" customHeight="1">
      <c r="A17" s="2793"/>
      <c r="B17" s="2800" t="s">
        <v>358</v>
      </c>
      <c r="C17" s="345"/>
      <c r="D17" s="2802" t="s">
        <v>518</v>
      </c>
      <c r="E17" s="2802"/>
      <c r="F17" s="2802"/>
      <c r="G17" s="2802"/>
      <c r="H17" s="295"/>
      <c r="I17" s="335"/>
      <c r="J17" s="335"/>
      <c r="K17" s="335"/>
      <c r="L17" s="2738"/>
      <c r="M17" s="345"/>
      <c r="N17" s="2802" t="s">
        <v>524</v>
      </c>
      <c r="O17" s="2802"/>
      <c r="P17" s="2802"/>
      <c r="Q17" s="2802"/>
      <c r="R17" s="295"/>
      <c r="S17" s="335"/>
      <c r="T17" s="335"/>
      <c r="U17" s="335"/>
      <c r="V17" s="2738"/>
      <c r="W17" s="320"/>
      <c r="X17" s="313"/>
      <c r="Y17" s="403"/>
      <c r="Z17" s="403"/>
      <c r="AA17" s="312"/>
      <c r="AB17" s="345"/>
      <c r="AC17" s="436" t="s">
        <v>372</v>
      </c>
      <c r="AD17" s="345"/>
      <c r="AE17" s="2804" t="s">
        <v>545</v>
      </c>
      <c r="AF17" s="2805"/>
      <c r="AG17" s="298"/>
      <c r="AH17" s="2865"/>
      <c r="AI17" s="2800" t="s">
        <v>358</v>
      </c>
      <c r="AJ17" s="345"/>
      <c r="AK17" s="2802" t="s">
        <v>518</v>
      </c>
      <c r="AL17" s="2802"/>
      <c r="AM17" s="2802"/>
      <c r="AN17" s="2802"/>
      <c r="AO17" s="295"/>
      <c r="AP17" s="335"/>
      <c r="AQ17" s="335"/>
      <c r="AR17" s="335"/>
      <c r="AS17" s="2738"/>
      <c r="AT17" s="345"/>
      <c r="AU17" s="2802" t="s">
        <v>524</v>
      </c>
      <c r="AV17" s="2802"/>
      <c r="AW17" s="2802"/>
      <c r="AX17" s="2802"/>
      <c r="AY17" s="295"/>
      <c r="AZ17" s="335"/>
      <c r="BA17" s="335"/>
      <c r="BB17" s="335"/>
      <c r="BC17" s="2738"/>
      <c r="BD17" s="819"/>
      <c r="BE17" s="814"/>
      <c r="BF17" s="814"/>
      <c r="BG17" s="814"/>
      <c r="BH17" s="816"/>
      <c r="BI17" s="345"/>
      <c r="BJ17" s="436" t="s">
        <v>372</v>
      </c>
      <c r="BK17" s="345"/>
      <c r="BL17" s="2804" t="s">
        <v>545</v>
      </c>
      <c r="BM17" s="2867"/>
      <c r="BN17" s="298"/>
      <c r="BO17" s="579"/>
      <c r="BP17" s="579"/>
      <c r="BQ17" s="2740"/>
      <c r="BR17" s="2740"/>
      <c r="BS17" s="2740"/>
      <c r="BT17" s="2740"/>
      <c r="BU17" s="2740"/>
      <c r="BV17" s="2740"/>
      <c r="BW17" s="2740"/>
      <c r="BX17" s="2740"/>
      <c r="BY17" s="2740"/>
      <c r="BZ17" s="2740"/>
      <c r="CA17" s="2740"/>
      <c r="CB17" s="287"/>
      <c r="CC17" s="287"/>
      <c r="CD17" s="287"/>
    </row>
    <row r="18" spans="1:82" ht="13.5" customHeight="1" thickBot="1">
      <c r="A18" s="2794"/>
      <c r="B18" s="2812"/>
      <c r="C18" s="345"/>
      <c r="D18" s="2809" t="s">
        <v>519</v>
      </c>
      <c r="E18" s="2810"/>
      <c r="F18" s="2810"/>
      <c r="G18" s="2811"/>
      <c r="H18" s="296"/>
      <c r="I18" s="314"/>
      <c r="J18" s="314"/>
      <c r="K18" s="314"/>
      <c r="L18" s="2741"/>
      <c r="M18" s="345"/>
      <c r="N18" s="2809" t="s">
        <v>525</v>
      </c>
      <c r="O18" s="2810"/>
      <c r="P18" s="2810"/>
      <c r="Q18" s="2811"/>
      <c r="R18" s="296"/>
      <c r="S18" s="314"/>
      <c r="T18" s="314"/>
      <c r="U18" s="314"/>
      <c r="V18" s="2741"/>
      <c r="W18" s="400"/>
      <c r="X18" s="398"/>
      <c r="Y18" s="406"/>
      <c r="Z18" s="406"/>
      <c r="AA18" s="399"/>
      <c r="AB18" s="345"/>
      <c r="AC18" s="421" t="s">
        <v>544</v>
      </c>
      <c r="AF18" s="428"/>
      <c r="AG18" s="401"/>
      <c r="AH18" s="2866"/>
      <c r="AI18" s="2812"/>
      <c r="AJ18" s="345"/>
      <c r="AK18" s="2809" t="s">
        <v>519</v>
      </c>
      <c r="AL18" s="2810"/>
      <c r="AM18" s="2810"/>
      <c r="AN18" s="2811"/>
      <c r="AO18" s="296"/>
      <c r="AP18" s="314"/>
      <c r="AQ18" s="314"/>
      <c r="AR18" s="314"/>
      <c r="AS18" s="2741"/>
      <c r="AT18" s="345"/>
      <c r="AU18" s="2809" t="s">
        <v>525</v>
      </c>
      <c r="AV18" s="2810"/>
      <c r="AW18" s="2810"/>
      <c r="AX18" s="2811"/>
      <c r="AY18" s="296"/>
      <c r="AZ18" s="314"/>
      <c r="BA18" s="314"/>
      <c r="BB18" s="314"/>
      <c r="BC18" s="2741"/>
      <c r="BD18" s="822"/>
      <c r="BE18" s="812"/>
      <c r="BF18" s="812"/>
      <c r="BG18" s="812"/>
      <c r="BH18" s="813"/>
      <c r="BI18" s="345"/>
      <c r="BJ18" s="421" t="s">
        <v>544</v>
      </c>
      <c r="BK18" s="287"/>
      <c r="BL18" s="287"/>
      <c r="BM18" s="558"/>
      <c r="BQ18" s="2740"/>
      <c r="BR18" s="2740"/>
      <c r="BS18" s="2740"/>
      <c r="BT18" s="2740"/>
      <c r="BU18" s="2740"/>
      <c r="BV18" s="2740"/>
      <c r="BW18" s="2740"/>
      <c r="BX18" s="2740"/>
      <c r="BY18" s="2740"/>
      <c r="BZ18" s="2740"/>
      <c r="CA18" s="2740"/>
      <c r="CB18" s="287"/>
      <c r="CC18" s="287"/>
      <c r="CD18" s="287"/>
    </row>
    <row r="19" spans="1:82" ht="13.5" customHeight="1">
      <c r="A19" s="2773" t="s">
        <v>377</v>
      </c>
      <c r="B19" s="325" t="s">
        <v>350</v>
      </c>
      <c r="C19" s="344"/>
      <c r="D19" s="2775" t="s">
        <v>515</v>
      </c>
      <c r="E19" s="2776"/>
      <c r="F19" s="2776"/>
      <c r="G19" s="2777"/>
      <c r="H19" s="337"/>
      <c r="I19" s="338"/>
      <c r="J19" s="338"/>
      <c r="K19" s="338"/>
      <c r="L19" s="339"/>
      <c r="M19" s="328"/>
      <c r="N19" s="340"/>
      <c r="O19" s="340"/>
      <c r="P19" s="340"/>
      <c r="Q19" s="420"/>
      <c r="R19" s="344"/>
      <c r="S19" s="2778" t="s">
        <v>526</v>
      </c>
      <c r="T19" s="2779"/>
      <c r="U19" s="2779"/>
      <c r="V19" s="2780"/>
      <c r="W19" s="329"/>
      <c r="X19" s="422"/>
      <c r="Y19" s="422"/>
      <c r="Z19" s="422"/>
      <c r="AA19" s="420"/>
      <c r="AB19" s="327"/>
      <c r="AC19" s="2781"/>
      <c r="AD19" s="2781"/>
      <c r="AE19" s="2781"/>
      <c r="AF19" s="2782"/>
      <c r="AG19" s="297"/>
      <c r="AH19" s="2860" t="s">
        <v>377</v>
      </c>
      <c r="AI19" s="325" t="s">
        <v>350</v>
      </c>
      <c r="AJ19" s="344"/>
      <c r="AK19" s="2775" t="s">
        <v>515</v>
      </c>
      <c r="AL19" s="2776"/>
      <c r="AM19" s="2776"/>
      <c r="AN19" s="2777"/>
      <c r="AO19" s="337"/>
      <c r="AP19" s="338"/>
      <c r="AQ19" s="338"/>
      <c r="AR19" s="338"/>
      <c r="AS19" s="339"/>
      <c r="AT19" s="328"/>
      <c r="AU19" s="340"/>
      <c r="AV19" s="340"/>
      <c r="AW19" s="340"/>
      <c r="AX19" s="420"/>
      <c r="AY19" s="344"/>
      <c r="AZ19" s="2778" t="s">
        <v>526</v>
      </c>
      <c r="BA19" s="2779"/>
      <c r="BB19" s="2779"/>
      <c r="BC19" s="2780"/>
      <c r="BD19" s="329"/>
      <c r="BE19" s="826"/>
      <c r="BF19" s="826"/>
      <c r="BG19" s="826"/>
      <c r="BH19" s="420"/>
      <c r="BI19" s="327"/>
      <c r="BJ19" s="2781"/>
      <c r="BK19" s="2781"/>
      <c r="BL19" s="2781"/>
      <c r="BM19" s="2862"/>
      <c r="BN19" s="288"/>
      <c r="BO19" s="288"/>
      <c r="BP19" s="288"/>
      <c r="BQ19" s="2740"/>
      <c r="BR19" s="2740"/>
      <c r="BS19" s="2740"/>
      <c r="BT19" s="2740"/>
      <c r="BU19" s="2740"/>
      <c r="BV19" s="2740"/>
      <c r="BW19" s="2740"/>
      <c r="BX19" s="2740"/>
      <c r="BY19" s="2740"/>
      <c r="BZ19" s="2740"/>
      <c r="CA19" s="2740"/>
      <c r="CB19" s="287"/>
      <c r="CC19" s="287"/>
      <c r="CD19" s="287"/>
    </row>
    <row r="20" spans="1:82" ht="13.5" customHeight="1">
      <c r="A20" s="2774"/>
      <c r="B20" s="304" t="s">
        <v>352</v>
      </c>
      <c r="C20" s="317"/>
      <c r="D20" s="291"/>
      <c r="E20" s="291"/>
      <c r="F20" s="291"/>
      <c r="G20" s="417"/>
      <c r="H20" s="345"/>
      <c r="I20" s="2624" t="s">
        <v>520</v>
      </c>
      <c r="J20" s="2624"/>
      <c r="K20" s="2624"/>
      <c r="L20" s="2624"/>
      <c r="M20" s="345"/>
      <c r="N20" s="2625" t="s">
        <v>521</v>
      </c>
      <c r="O20" s="2626"/>
      <c r="P20" s="2626"/>
      <c r="Q20" s="2627"/>
      <c r="R20" s="292"/>
      <c r="S20" s="423"/>
      <c r="T20" s="423"/>
      <c r="U20" s="423"/>
      <c r="V20" s="316"/>
      <c r="W20" s="345"/>
      <c r="X20" s="425" t="s">
        <v>527</v>
      </c>
      <c r="Y20" s="423"/>
      <c r="Z20" s="423"/>
      <c r="AA20" s="418"/>
      <c r="AB20" s="345"/>
      <c r="AC20" s="2626" t="s">
        <v>516</v>
      </c>
      <c r="AD20" s="2626"/>
      <c r="AE20" s="2626"/>
      <c r="AF20" s="2628"/>
      <c r="AG20" s="298"/>
      <c r="AH20" s="2861"/>
      <c r="AI20" s="807" t="s">
        <v>352</v>
      </c>
      <c r="AJ20" s="317"/>
      <c r="AK20" s="291"/>
      <c r="AL20" s="291"/>
      <c r="AM20" s="291"/>
      <c r="AN20" s="417"/>
      <c r="AO20" s="345"/>
      <c r="AP20" s="2624" t="s">
        <v>520</v>
      </c>
      <c r="AQ20" s="2624"/>
      <c r="AR20" s="2624"/>
      <c r="AS20" s="2624"/>
      <c r="AT20" s="345"/>
      <c r="AU20" s="2625" t="s">
        <v>521</v>
      </c>
      <c r="AV20" s="2626"/>
      <c r="AW20" s="2626"/>
      <c r="AX20" s="2627"/>
      <c r="AY20" s="292"/>
      <c r="AZ20" s="827"/>
      <c r="BA20" s="827"/>
      <c r="BB20" s="827"/>
      <c r="BC20" s="808"/>
      <c r="BD20" s="345"/>
      <c r="BE20" s="809" t="s">
        <v>527</v>
      </c>
      <c r="BF20" s="827"/>
      <c r="BG20" s="827"/>
      <c r="BH20" s="418"/>
      <c r="BI20" s="345"/>
      <c r="BJ20" s="2626" t="s">
        <v>516</v>
      </c>
      <c r="BK20" s="2626"/>
      <c r="BL20" s="2626"/>
      <c r="BM20" s="2863"/>
      <c r="BN20" s="288"/>
      <c r="BO20" s="288"/>
      <c r="BP20" s="288"/>
      <c r="BQ20" s="2740"/>
      <c r="BR20" s="2740"/>
      <c r="BS20" s="2740"/>
      <c r="BT20" s="2740"/>
      <c r="BU20" s="2740"/>
      <c r="BV20" s="2740"/>
      <c r="BW20" s="2740"/>
      <c r="BX20" s="2740"/>
      <c r="BY20" s="2740"/>
      <c r="BZ20" s="2740"/>
      <c r="CA20" s="2740"/>
      <c r="CB20" s="287"/>
      <c r="CC20" s="287"/>
      <c r="CD20" s="287"/>
    </row>
    <row r="21" spans="1:82" ht="13.5" customHeight="1">
      <c r="A21" s="2774"/>
      <c r="B21" s="304" t="s">
        <v>353</v>
      </c>
      <c r="C21" s="317"/>
      <c r="D21" s="291"/>
      <c r="E21" s="291"/>
      <c r="F21" s="291"/>
      <c r="G21" s="418"/>
      <c r="H21" s="345"/>
      <c r="I21" s="2687" t="s">
        <v>515</v>
      </c>
      <c r="J21" s="2688"/>
      <c r="K21" s="2688"/>
      <c r="L21" s="2689"/>
      <c r="M21" s="318"/>
      <c r="N21" s="309"/>
      <c r="O21" s="309"/>
      <c r="P21" s="309"/>
      <c r="Q21" s="418"/>
      <c r="R21" s="293"/>
      <c r="S21" s="341"/>
      <c r="T21" s="341"/>
      <c r="U21" s="341"/>
      <c r="V21" s="316"/>
      <c r="W21" s="345"/>
      <c r="X21" s="425" t="s">
        <v>528</v>
      </c>
      <c r="Y21" s="423"/>
      <c r="Z21" s="423"/>
      <c r="AA21" s="418"/>
      <c r="AB21" s="292"/>
      <c r="AC21" s="2783"/>
      <c r="AD21" s="2783"/>
      <c r="AE21" s="2783"/>
      <c r="AF21" s="2784"/>
      <c r="AG21" s="297"/>
      <c r="AH21" s="2861"/>
      <c r="AI21" s="807" t="s">
        <v>353</v>
      </c>
      <c r="AJ21" s="317"/>
      <c r="AK21" s="291"/>
      <c r="AL21" s="291"/>
      <c r="AM21" s="291"/>
      <c r="AN21" s="418"/>
      <c r="AO21" s="345"/>
      <c r="AP21" s="2687" t="s">
        <v>515</v>
      </c>
      <c r="AQ21" s="2688"/>
      <c r="AR21" s="2688"/>
      <c r="AS21" s="2689"/>
      <c r="AT21" s="318"/>
      <c r="AU21" s="309"/>
      <c r="AV21" s="309"/>
      <c r="AW21" s="309"/>
      <c r="AX21" s="418"/>
      <c r="AY21" s="293"/>
      <c r="AZ21" s="341"/>
      <c r="BA21" s="341"/>
      <c r="BB21" s="341"/>
      <c r="BC21" s="808"/>
      <c r="BD21" s="345"/>
      <c r="BE21" s="809" t="s">
        <v>528</v>
      </c>
      <c r="BF21" s="827"/>
      <c r="BG21" s="827"/>
      <c r="BH21" s="418"/>
      <c r="BI21" s="292"/>
      <c r="BJ21" s="2783"/>
      <c r="BK21" s="2783"/>
      <c r="BL21" s="2783"/>
      <c r="BM21" s="2864"/>
      <c r="BN21" s="302"/>
      <c r="BO21" s="578"/>
      <c r="BP21" s="578"/>
      <c r="BQ21" s="2740"/>
      <c r="BR21" s="2740"/>
      <c r="BS21" s="2740"/>
      <c r="BT21" s="2740"/>
      <c r="BU21" s="2740"/>
      <c r="BV21" s="2740"/>
      <c r="BW21" s="2740"/>
      <c r="BX21" s="2740"/>
      <c r="BY21" s="2740"/>
      <c r="BZ21" s="2740"/>
      <c r="CA21" s="2740"/>
      <c r="CB21" s="287"/>
      <c r="CC21" s="287"/>
      <c r="CD21" s="287"/>
    </row>
    <row r="22" spans="1:82" ht="13.5" customHeight="1">
      <c r="A22" s="2774"/>
      <c r="B22" s="2785" t="s">
        <v>359</v>
      </c>
      <c r="C22" s="408"/>
      <c r="D22" s="409"/>
      <c r="E22" s="409"/>
      <c r="F22" s="409"/>
      <c r="G22" s="306"/>
      <c r="H22" s="305"/>
      <c r="I22" s="333"/>
      <c r="J22" s="333"/>
      <c r="K22" s="333"/>
      <c r="L22" s="410"/>
      <c r="M22" s="2787" t="s">
        <v>365</v>
      </c>
      <c r="N22" s="2788"/>
      <c r="O22" s="2788"/>
      <c r="P22" s="2788"/>
      <c r="Q22" s="2789"/>
      <c r="R22" s="402"/>
      <c r="S22" s="403"/>
      <c r="T22" s="403"/>
      <c r="U22" s="403"/>
      <c r="V22" s="410"/>
      <c r="W22" s="2787" t="s">
        <v>366</v>
      </c>
      <c r="X22" s="2788"/>
      <c r="Y22" s="2788"/>
      <c r="Z22" s="2788"/>
      <c r="AA22" s="2789"/>
      <c r="AB22" s="2790" t="s">
        <v>367</v>
      </c>
      <c r="AC22" s="2791"/>
      <c r="AD22" s="2791"/>
      <c r="AE22" s="2791"/>
      <c r="AF22" s="2792"/>
      <c r="AG22" s="289"/>
      <c r="AH22" s="2861"/>
      <c r="AI22" s="2785" t="s">
        <v>359</v>
      </c>
      <c r="AJ22" s="819"/>
      <c r="AK22" s="820"/>
      <c r="AL22" s="820"/>
      <c r="AM22" s="820"/>
      <c r="AN22" s="306"/>
      <c r="AO22" s="305"/>
      <c r="AP22" s="333"/>
      <c r="AQ22" s="333"/>
      <c r="AR22" s="333"/>
      <c r="AS22" s="821"/>
      <c r="AT22" s="2787" t="s">
        <v>365</v>
      </c>
      <c r="AU22" s="2788"/>
      <c r="AV22" s="2788"/>
      <c r="AW22" s="2788"/>
      <c r="AX22" s="2789"/>
      <c r="AY22" s="815"/>
      <c r="AZ22" s="814"/>
      <c r="BA22" s="814"/>
      <c r="BB22" s="814"/>
      <c r="BC22" s="821"/>
      <c r="BD22" s="2787" t="s">
        <v>366</v>
      </c>
      <c r="BE22" s="2788"/>
      <c r="BF22" s="2788"/>
      <c r="BG22" s="2788"/>
      <c r="BH22" s="2789"/>
      <c r="BI22" s="2790" t="s">
        <v>367</v>
      </c>
      <c r="BJ22" s="2791"/>
      <c r="BK22" s="2791"/>
      <c r="BL22" s="2791"/>
      <c r="BM22" s="2834"/>
      <c r="BN22" s="302"/>
      <c r="BO22" s="578"/>
      <c r="BP22" s="578"/>
      <c r="BQ22" s="2740"/>
      <c r="BR22" s="2740"/>
      <c r="BS22" s="2740"/>
      <c r="BT22" s="2740"/>
      <c r="BU22" s="2740"/>
      <c r="BV22" s="2740"/>
      <c r="BW22" s="2740"/>
      <c r="BX22" s="2740"/>
      <c r="BY22" s="2740"/>
      <c r="BZ22" s="2740"/>
      <c r="CA22" s="2740"/>
      <c r="CB22" s="287"/>
      <c r="CC22" s="287"/>
      <c r="CD22" s="287"/>
    </row>
    <row r="23" spans="1:82" ht="13.5" customHeight="1">
      <c r="A23" s="2793" t="s">
        <v>378</v>
      </c>
      <c r="B23" s="2786"/>
      <c r="C23" s="411"/>
      <c r="D23" s="412"/>
      <c r="E23" s="412"/>
      <c r="F23" s="412"/>
      <c r="G23" s="310"/>
      <c r="H23" s="294"/>
      <c r="I23" s="334"/>
      <c r="J23" s="334"/>
      <c r="K23" s="334"/>
      <c r="L23" s="413"/>
      <c r="M23" s="345"/>
      <c r="N23" s="2795" t="s">
        <v>522</v>
      </c>
      <c r="O23" s="2796"/>
      <c r="P23" s="2796"/>
      <c r="Q23" s="2797"/>
      <c r="R23" s="296"/>
      <c r="S23" s="314"/>
      <c r="T23" s="314"/>
      <c r="U23" s="314"/>
      <c r="V23" s="413"/>
      <c r="W23" s="345"/>
      <c r="X23" s="446" t="s">
        <v>529</v>
      </c>
      <c r="Y23" s="345"/>
      <c r="Z23" s="447" t="s">
        <v>535</v>
      </c>
      <c r="AA23" s="448"/>
      <c r="AB23" s="345"/>
      <c r="AC23" s="449" t="s">
        <v>538</v>
      </c>
      <c r="AD23" s="345"/>
      <c r="AE23" s="449" t="s">
        <v>546</v>
      </c>
      <c r="AF23" s="451"/>
      <c r="AG23" s="298"/>
      <c r="AH23" s="2865" t="s">
        <v>378</v>
      </c>
      <c r="AI23" s="2786"/>
      <c r="AJ23" s="822"/>
      <c r="AK23" s="823"/>
      <c r="AL23" s="823"/>
      <c r="AM23" s="823"/>
      <c r="AN23" s="310"/>
      <c r="AO23" s="294"/>
      <c r="AP23" s="334"/>
      <c r="AQ23" s="334"/>
      <c r="AR23" s="334"/>
      <c r="AS23" s="824"/>
      <c r="AT23" s="345"/>
      <c r="AU23" s="2795" t="s">
        <v>522</v>
      </c>
      <c r="AV23" s="2796"/>
      <c r="AW23" s="2796"/>
      <c r="AX23" s="2797"/>
      <c r="AY23" s="296"/>
      <c r="AZ23" s="314"/>
      <c r="BA23" s="314"/>
      <c r="BB23" s="314"/>
      <c r="BC23" s="824"/>
      <c r="BD23" s="345"/>
      <c r="BE23" s="829" t="s">
        <v>529</v>
      </c>
      <c r="BF23" s="345"/>
      <c r="BG23" s="828" t="s">
        <v>535</v>
      </c>
      <c r="BH23" s="555"/>
      <c r="BI23" s="345"/>
      <c r="BJ23" s="449" t="s">
        <v>538</v>
      </c>
      <c r="BK23" s="345"/>
      <c r="BL23" s="449" t="s">
        <v>546</v>
      </c>
      <c r="BM23" s="556"/>
      <c r="BN23" s="297"/>
      <c r="BO23" s="314"/>
      <c r="BP23" s="314"/>
      <c r="BQ23" s="302"/>
      <c r="BR23" s="302"/>
      <c r="BS23" s="302"/>
      <c r="BT23" s="302"/>
      <c r="BU23" s="302"/>
      <c r="BV23" s="302"/>
      <c r="BW23" s="302"/>
      <c r="BX23" s="302"/>
      <c r="BY23" s="302"/>
      <c r="BZ23" s="302"/>
      <c r="CA23" s="302"/>
    </row>
    <row r="24" spans="1:82" ht="13.5" customHeight="1">
      <c r="A24" s="2793"/>
      <c r="B24" s="2786"/>
      <c r="C24" s="411"/>
      <c r="D24" s="412"/>
      <c r="E24" s="412"/>
      <c r="F24" s="412"/>
      <c r="G24" s="310"/>
      <c r="H24" s="294"/>
      <c r="I24" s="334"/>
      <c r="J24" s="334"/>
      <c r="K24" s="334"/>
      <c r="L24" s="413"/>
      <c r="M24" s="345"/>
      <c r="N24" s="2795" t="s">
        <v>523</v>
      </c>
      <c r="O24" s="2796"/>
      <c r="P24" s="2796"/>
      <c r="Q24" s="2797"/>
      <c r="R24" s="290"/>
      <c r="S24" s="332"/>
      <c r="T24" s="332"/>
      <c r="U24" s="332"/>
      <c r="V24" s="413"/>
      <c r="W24" s="345"/>
      <c r="X24" s="446" t="s">
        <v>530</v>
      </c>
      <c r="Y24" s="345"/>
      <c r="Z24" s="447" t="s">
        <v>536</v>
      </c>
      <c r="AA24" s="448"/>
      <c r="AB24" s="345"/>
      <c r="AC24" s="449" t="s">
        <v>539</v>
      </c>
      <c r="AD24" s="345"/>
      <c r="AE24" s="449" t="s">
        <v>547</v>
      </c>
      <c r="AF24" s="451"/>
      <c r="AG24" s="299"/>
      <c r="AH24" s="2865"/>
      <c r="AI24" s="2786"/>
      <c r="AJ24" s="822"/>
      <c r="AK24" s="823"/>
      <c r="AL24" s="823"/>
      <c r="AM24" s="823"/>
      <c r="AN24" s="310"/>
      <c r="AO24" s="294"/>
      <c r="AP24" s="334"/>
      <c r="AQ24" s="334"/>
      <c r="AR24" s="334"/>
      <c r="AS24" s="824"/>
      <c r="AT24" s="345"/>
      <c r="AU24" s="2795" t="s">
        <v>523</v>
      </c>
      <c r="AV24" s="2796"/>
      <c r="AW24" s="2796"/>
      <c r="AX24" s="2797"/>
      <c r="AY24" s="290"/>
      <c r="AZ24" s="332"/>
      <c r="BA24" s="332"/>
      <c r="BB24" s="332"/>
      <c r="BC24" s="824"/>
      <c r="BD24" s="345"/>
      <c r="BE24" s="829" t="s">
        <v>530</v>
      </c>
      <c r="BF24" s="345"/>
      <c r="BG24" s="828" t="s">
        <v>536</v>
      </c>
      <c r="BH24" s="555"/>
      <c r="BI24" s="345"/>
      <c r="BJ24" s="449" t="s">
        <v>539</v>
      </c>
      <c r="BK24" s="345"/>
      <c r="BL24" s="449" t="s">
        <v>547</v>
      </c>
      <c r="BM24" s="556"/>
      <c r="BN24" s="298"/>
      <c r="BO24" s="579"/>
      <c r="BP24" s="579"/>
      <c r="BQ24" s="302"/>
      <c r="BR24" s="302"/>
      <c r="BS24" s="302"/>
      <c r="BT24" s="302"/>
      <c r="BU24" s="302"/>
      <c r="BV24" s="302"/>
      <c r="BW24" s="302"/>
      <c r="BX24" s="302"/>
      <c r="BY24" s="302"/>
      <c r="BZ24" s="302"/>
      <c r="CA24" s="302"/>
    </row>
    <row r="25" spans="1:82" ht="13.5" customHeight="1">
      <c r="A25" s="2793"/>
      <c r="B25" s="2786"/>
      <c r="C25" s="411"/>
      <c r="D25" s="412"/>
      <c r="E25" s="412"/>
      <c r="F25" s="412"/>
      <c r="G25" s="310"/>
      <c r="H25" s="294"/>
      <c r="I25" s="334"/>
      <c r="J25" s="334"/>
      <c r="K25" s="334"/>
      <c r="L25" s="413"/>
      <c r="M25" s="411"/>
      <c r="N25" s="412"/>
      <c r="O25" s="412"/>
      <c r="P25" s="412"/>
      <c r="Q25" s="407"/>
      <c r="R25" s="405"/>
      <c r="S25" s="406"/>
      <c r="T25" s="406"/>
      <c r="U25" s="406"/>
      <c r="V25" s="413"/>
      <c r="W25" s="345"/>
      <c r="X25" s="446" t="s">
        <v>531</v>
      </c>
      <c r="Y25" s="345"/>
      <c r="Z25" s="2795" t="s">
        <v>537</v>
      </c>
      <c r="AA25" s="2797"/>
      <c r="AB25" s="345"/>
      <c r="AC25" s="449" t="s">
        <v>540</v>
      </c>
      <c r="AD25" s="452"/>
      <c r="AE25" s="452"/>
      <c r="AF25" s="451"/>
      <c r="AG25" s="298"/>
      <c r="AH25" s="2865"/>
      <c r="AI25" s="2786"/>
      <c r="AJ25" s="822"/>
      <c r="AK25" s="823"/>
      <c r="AL25" s="823"/>
      <c r="AM25" s="823"/>
      <c r="AN25" s="310"/>
      <c r="AO25" s="294"/>
      <c r="AP25" s="334"/>
      <c r="AQ25" s="334"/>
      <c r="AR25" s="334"/>
      <c r="AS25" s="824"/>
      <c r="AT25" s="822"/>
      <c r="AU25" s="823"/>
      <c r="AV25" s="823"/>
      <c r="AW25" s="823"/>
      <c r="AX25" s="813"/>
      <c r="AY25" s="811"/>
      <c r="AZ25" s="812"/>
      <c r="BA25" s="812"/>
      <c r="BB25" s="812"/>
      <c r="BC25" s="824"/>
      <c r="BD25" s="345"/>
      <c r="BE25" s="829" t="s">
        <v>531</v>
      </c>
      <c r="BF25" s="345"/>
      <c r="BG25" s="2795" t="s">
        <v>537</v>
      </c>
      <c r="BH25" s="2797"/>
      <c r="BI25" s="345"/>
      <c r="BJ25" s="449" t="s">
        <v>540</v>
      </c>
      <c r="BK25" s="452"/>
      <c r="BL25" s="452"/>
      <c r="BM25" s="556"/>
      <c r="BN25" s="297"/>
      <c r="BO25" s="314"/>
      <c r="BP25" s="314"/>
      <c r="BQ25" s="302"/>
      <c r="BR25" s="302"/>
      <c r="BS25" s="302"/>
      <c r="BT25" s="302"/>
      <c r="BU25" s="302"/>
      <c r="BV25" s="302"/>
      <c r="BW25" s="302"/>
      <c r="BX25" s="302"/>
      <c r="BY25" s="302"/>
      <c r="BZ25" s="302"/>
      <c r="CA25" s="302"/>
    </row>
    <row r="26" spans="1:82" ht="13.5" customHeight="1">
      <c r="A26" s="2793"/>
      <c r="B26" s="2786"/>
      <c r="C26" s="411"/>
      <c r="D26" s="412"/>
      <c r="E26" s="412"/>
      <c r="F26" s="412"/>
      <c r="G26" s="310"/>
      <c r="H26" s="294"/>
      <c r="I26" s="334"/>
      <c r="J26" s="334"/>
      <c r="K26" s="334"/>
      <c r="L26" s="413"/>
      <c r="M26" s="411"/>
      <c r="N26" s="412"/>
      <c r="O26" s="412"/>
      <c r="P26" s="412"/>
      <c r="Q26" s="407"/>
      <c r="R26" s="405"/>
      <c r="S26" s="406"/>
      <c r="T26" s="406"/>
      <c r="U26" s="406"/>
      <c r="V26" s="413"/>
      <c r="W26" s="345"/>
      <c r="X26" s="446" t="s">
        <v>532</v>
      </c>
      <c r="Y26" s="345"/>
      <c r="Z26" s="2795" t="s">
        <v>553</v>
      </c>
      <c r="AA26" s="2797"/>
      <c r="AB26" s="345"/>
      <c r="AC26" s="450" t="s">
        <v>541</v>
      </c>
      <c r="AD26" s="452"/>
      <c r="AE26" s="452"/>
      <c r="AF26" s="451"/>
      <c r="AG26" s="299"/>
      <c r="AH26" s="2865"/>
      <c r="AI26" s="2786"/>
      <c r="AJ26" s="822"/>
      <c r="AK26" s="823"/>
      <c r="AL26" s="823"/>
      <c r="AM26" s="823"/>
      <c r="AN26" s="310"/>
      <c r="AO26" s="294"/>
      <c r="AP26" s="334"/>
      <c r="AQ26" s="334"/>
      <c r="AR26" s="334"/>
      <c r="AS26" s="824"/>
      <c r="AT26" s="822"/>
      <c r="AU26" s="823"/>
      <c r="AV26" s="823"/>
      <c r="AW26" s="823"/>
      <c r="AX26" s="813"/>
      <c r="AY26" s="811"/>
      <c r="AZ26" s="812"/>
      <c r="BA26" s="812"/>
      <c r="BB26" s="812"/>
      <c r="BC26" s="824"/>
      <c r="BD26" s="345"/>
      <c r="BE26" s="829" t="s">
        <v>532</v>
      </c>
      <c r="BF26" s="345"/>
      <c r="BG26" s="2795" t="s">
        <v>553</v>
      </c>
      <c r="BH26" s="2797"/>
      <c r="BI26" s="345"/>
      <c r="BJ26" s="450" t="s">
        <v>541</v>
      </c>
      <c r="BK26" s="452"/>
      <c r="BL26" s="452"/>
      <c r="BM26" s="556"/>
      <c r="BN26" s="289"/>
      <c r="BO26" s="289"/>
      <c r="BP26" s="289"/>
      <c r="BQ26" s="302"/>
      <c r="BR26" s="302"/>
      <c r="BS26" s="302"/>
      <c r="BT26" s="302"/>
      <c r="BU26" s="302"/>
      <c r="BV26" s="302"/>
      <c r="BW26" s="302"/>
      <c r="BX26" s="302"/>
      <c r="BY26" s="302"/>
      <c r="BZ26" s="302"/>
      <c r="CA26" s="302"/>
    </row>
    <row r="27" spans="1:82" ht="13.5" customHeight="1">
      <c r="A27" s="2793"/>
      <c r="B27" s="2786"/>
      <c r="C27" s="411"/>
      <c r="D27" s="412"/>
      <c r="E27" s="412"/>
      <c r="F27" s="412"/>
      <c r="G27" s="310"/>
      <c r="H27" s="294"/>
      <c r="I27" s="334"/>
      <c r="J27" s="334"/>
      <c r="K27" s="334"/>
      <c r="L27" s="413"/>
      <c r="M27" s="411"/>
      <c r="N27" s="412"/>
      <c r="O27" s="412"/>
      <c r="P27" s="412"/>
      <c r="Q27" s="407"/>
      <c r="R27" s="405"/>
      <c r="S27" s="406"/>
      <c r="T27" s="406"/>
      <c r="U27" s="406"/>
      <c r="V27" s="413"/>
      <c r="W27" s="345"/>
      <c r="X27" s="447" t="s">
        <v>533</v>
      </c>
      <c r="Y27" s="345"/>
      <c r="Z27" s="2795" t="s">
        <v>554</v>
      </c>
      <c r="AA27" s="2797"/>
      <c r="AB27" s="345"/>
      <c r="AC27" s="450" t="s">
        <v>542</v>
      </c>
      <c r="AD27" s="452"/>
      <c r="AE27" s="452"/>
      <c r="AF27" s="451"/>
      <c r="AG27" s="300"/>
      <c r="AH27" s="2865"/>
      <c r="AI27" s="2786"/>
      <c r="AJ27" s="822"/>
      <c r="AK27" s="823"/>
      <c r="AL27" s="823"/>
      <c r="AM27" s="823"/>
      <c r="AN27" s="310"/>
      <c r="AO27" s="294"/>
      <c r="AP27" s="334"/>
      <c r="AQ27" s="334"/>
      <c r="AR27" s="334"/>
      <c r="AS27" s="824"/>
      <c r="AT27" s="822"/>
      <c r="AU27" s="823"/>
      <c r="AV27" s="823"/>
      <c r="AW27" s="823"/>
      <c r="AX27" s="813"/>
      <c r="AY27" s="811"/>
      <c r="AZ27" s="812"/>
      <c r="BA27" s="812"/>
      <c r="BB27" s="812"/>
      <c r="BC27" s="824"/>
      <c r="BD27" s="345"/>
      <c r="BE27" s="828" t="s">
        <v>533</v>
      </c>
      <c r="BF27" s="345"/>
      <c r="BG27" s="2795" t="s">
        <v>554</v>
      </c>
      <c r="BH27" s="2797"/>
      <c r="BI27" s="345"/>
      <c r="BJ27" s="450" t="s">
        <v>542</v>
      </c>
      <c r="BK27" s="452"/>
      <c r="BL27" s="452"/>
      <c r="BM27" s="556"/>
      <c r="BN27" s="298"/>
      <c r="BO27" s="579"/>
      <c r="BP27" s="579"/>
      <c r="BQ27" s="302"/>
      <c r="BR27" s="302"/>
      <c r="BS27" s="302"/>
      <c r="BT27" s="302"/>
      <c r="BU27" s="302"/>
      <c r="BV27" s="302"/>
      <c r="BW27" s="302"/>
      <c r="BX27" s="302"/>
      <c r="BY27" s="302"/>
      <c r="BZ27" s="302"/>
      <c r="CA27" s="302"/>
    </row>
    <row r="28" spans="1:82" ht="13.5" customHeight="1">
      <c r="A28" s="2793"/>
      <c r="B28" s="2786"/>
      <c r="C28" s="411"/>
      <c r="D28" s="412"/>
      <c r="E28" s="412"/>
      <c r="F28" s="412"/>
      <c r="G28" s="310"/>
      <c r="H28" s="294"/>
      <c r="I28" s="334"/>
      <c r="J28" s="334"/>
      <c r="K28" s="334"/>
      <c r="L28" s="413"/>
      <c r="M28" s="411"/>
      <c r="N28" s="412"/>
      <c r="O28" s="412"/>
      <c r="P28" s="412"/>
      <c r="Q28" s="407"/>
      <c r="R28" s="405"/>
      <c r="S28" s="406"/>
      <c r="T28" s="406"/>
      <c r="U28" s="406"/>
      <c r="V28" s="413"/>
      <c r="W28" s="345"/>
      <c r="X28" s="447" t="s">
        <v>534</v>
      </c>
      <c r="Y28" s="345"/>
      <c r="Z28" s="2798" t="s">
        <v>555</v>
      </c>
      <c r="AA28" s="2799"/>
      <c r="AB28" s="345"/>
      <c r="AC28" s="449" t="s">
        <v>543</v>
      </c>
      <c r="AD28" s="455"/>
      <c r="AE28" s="453"/>
      <c r="AF28" s="454"/>
      <c r="AG28" s="299"/>
      <c r="AH28" s="2865"/>
      <c r="AI28" s="2786"/>
      <c r="AJ28" s="822"/>
      <c r="AK28" s="823"/>
      <c r="AL28" s="823"/>
      <c r="AM28" s="823"/>
      <c r="AN28" s="310"/>
      <c r="AO28" s="294"/>
      <c r="AP28" s="334"/>
      <c r="AQ28" s="334"/>
      <c r="AR28" s="334"/>
      <c r="AS28" s="824"/>
      <c r="AT28" s="822"/>
      <c r="AU28" s="823"/>
      <c r="AV28" s="823"/>
      <c r="AW28" s="823"/>
      <c r="AX28" s="813"/>
      <c r="AY28" s="811"/>
      <c r="AZ28" s="812"/>
      <c r="BA28" s="812"/>
      <c r="BB28" s="812"/>
      <c r="BC28" s="824"/>
      <c r="BD28" s="345"/>
      <c r="BE28" s="828" t="s">
        <v>534</v>
      </c>
      <c r="BF28" s="345"/>
      <c r="BG28" s="2798" t="s">
        <v>555</v>
      </c>
      <c r="BH28" s="2799"/>
      <c r="BI28" s="345"/>
      <c r="BJ28" s="449" t="s">
        <v>543</v>
      </c>
      <c r="BK28" s="455"/>
      <c r="BL28" s="453"/>
      <c r="BM28" s="557"/>
      <c r="BN28" s="299"/>
      <c r="BO28" s="299"/>
      <c r="BP28" s="299"/>
      <c r="BQ28" s="302"/>
      <c r="BR28" s="302"/>
      <c r="BS28" s="302"/>
      <c r="BT28" s="302"/>
      <c r="BU28" s="302"/>
      <c r="BV28" s="302"/>
      <c r="BW28" s="302"/>
      <c r="BX28" s="302"/>
      <c r="BY28" s="302"/>
      <c r="BZ28" s="302"/>
      <c r="CA28" s="302"/>
    </row>
    <row r="29" spans="1:82" ht="13.5" customHeight="1">
      <c r="A29" s="2793"/>
      <c r="B29" s="2800" t="s">
        <v>358</v>
      </c>
      <c r="C29" s="345"/>
      <c r="D29" s="2802" t="s">
        <v>518</v>
      </c>
      <c r="E29" s="2802"/>
      <c r="F29" s="2802"/>
      <c r="G29" s="2802"/>
      <c r="H29" s="295"/>
      <c r="I29" s="335"/>
      <c r="J29" s="335"/>
      <c r="K29" s="335"/>
      <c r="L29" s="2738"/>
      <c r="M29" s="345"/>
      <c r="N29" s="2802" t="s">
        <v>524</v>
      </c>
      <c r="O29" s="2802"/>
      <c r="P29" s="2802"/>
      <c r="Q29" s="2802"/>
      <c r="R29" s="295"/>
      <c r="S29" s="335"/>
      <c r="T29" s="335"/>
      <c r="U29" s="335"/>
      <c r="V29" s="2738"/>
      <c r="W29" s="408"/>
      <c r="X29" s="403"/>
      <c r="Y29" s="403"/>
      <c r="Z29" s="403"/>
      <c r="AA29" s="404"/>
      <c r="AB29" s="345"/>
      <c r="AC29" s="436" t="s">
        <v>372</v>
      </c>
      <c r="AD29" s="345"/>
      <c r="AE29" s="2804" t="s">
        <v>545</v>
      </c>
      <c r="AF29" s="2805"/>
      <c r="AG29" s="299"/>
      <c r="AH29" s="2865"/>
      <c r="AI29" s="2800" t="s">
        <v>358</v>
      </c>
      <c r="AJ29" s="345"/>
      <c r="AK29" s="2802" t="s">
        <v>518</v>
      </c>
      <c r="AL29" s="2802"/>
      <c r="AM29" s="2802"/>
      <c r="AN29" s="2802"/>
      <c r="AO29" s="295"/>
      <c r="AP29" s="335"/>
      <c r="AQ29" s="335"/>
      <c r="AR29" s="335"/>
      <c r="AS29" s="2738"/>
      <c r="AT29" s="345"/>
      <c r="AU29" s="2802" t="s">
        <v>524</v>
      </c>
      <c r="AV29" s="2802"/>
      <c r="AW29" s="2802"/>
      <c r="AX29" s="2802"/>
      <c r="AY29" s="295"/>
      <c r="AZ29" s="335"/>
      <c r="BA29" s="335"/>
      <c r="BB29" s="335"/>
      <c r="BC29" s="2738"/>
      <c r="BD29" s="819"/>
      <c r="BE29" s="814"/>
      <c r="BF29" s="814"/>
      <c r="BG29" s="814"/>
      <c r="BH29" s="816"/>
      <c r="BI29" s="345"/>
      <c r="BJ29" s="436" t="s">
        <v>372</v>
      </c>
      <c r="BK29" s="345"/>
      <c r="BL29" s="2804" t="s">
        <v>545</v>
      </c>
      <c r="BM29" s="2867"/>
      <c r="BN29" s="298"/>
      <c r="BO29" s="579"/>
      <c r="BP29" s="579"/>
    </row>
    <row r="30" spans="1:82" ht="13.5" customHeight="1" thickBot="1">
      <c r="A30" s="2793"/>
      <c r="B30" s="2812"/>
      <c r="C30" s="345"/>
      <c r="D30" s="2809" t="s">
        <v>519</v>
      </c>
      <c r="E30" s="2810"/>
      <c r="F30" s="2810"/>
      <c r="G30" s="2811"/>
      <c r="H30" s="296"/>
      <c r="I30" s="314"/>
      <c r="J30" s="314"/>
      <c r="K30" s="314"/>
      <c r="L30" s="2741"/>
      <c r="M30" s="345"/>
      <c r="N30" s="2809" t="s">
        <v>525</v>
      </c>
      <c r="O30" s="2810"/>
      <c r="P30" s="2810"/>
      <c r="Q30" s="2811"/>
      <c r="R30" s="296"/>
      <c r="S30" s="314"/>
      <c r="T30" s="314"/>
      <c r="U30" s="314"/>
      <c r="V30" s="2741"/>
      <c r="W30" s="411"/>
      <c r="X30" s="406"/>
      <c r="Y30" s="406"/>
      <c r="Z30" s="406"/>
      <c r="AA30" s="407"/>
      <c r="AB30" s="345"/>
      <c r="AC30" s="421" t="s">
        <v>544</v>
      </c>
      <c r="AF30" s="428"/>
      <c r="AG30" s="299"/>
      <c r="AH30" s="2865"/>
      <c r="AI30" s="2812"/>
      <c r="AJ30" s="345"/>
      <c r="AK30" s="2809" t="s">
        <v>519</v>
      </c>
      <c r="AL30" s="2810"/>
      <c r="AM30" s="2810"/>
      <c r="AN30" s="2811"/>
      <c r="AO30" s="296"/>
      <c r="AP30" s="314"/>
      <c r="AQ30" s="314"/>
      <c r="AR30" s="314"/>
      <c r="AS30" s="2741"/>
      <c r="AT30" s="345"/>
      <c r="AU30" s="2809" t="s">
        <v>525</v>
      </c>
      <c r="AV30" s="2810"/>
      <c r="AW30" s="2810"/>
      <c r="AX30" s="2811"/>
      <c r="AY30" s="296"/>
      <c r="AZ30" s="314"/>
      <c r="BA30" s="314"/>
      <c r="BB30" s="314"/>
      <c r="BC30" s="2741"/>
      <c r="BD30" s="822"/>
      <c r="BE30" s="812"/>
      <c r="BF30" s="812"/>
      <c r="BG30" s="812"/>
      <c r="BH30" s="813"/>
      <c r="BI30" s="345"/>
      <c r="BJ30" s="421" t="s">
        <v>544</v>
      </c>
      <c r="BK30" s="287"/>
      <c r="BL30" s="287"/>
      <c r="BM30" s="558"/>
      <c r="BN30" s="299"/>
      <c r="BO30" s="299"/>
      <c r="BP30" s="299"/>
    </row>
    <row r="31" spans="1:82" ht="13.5" customHeight="1">
      <c r="A31" s="2773" t="s">
        <v>379</v>
      </c>
      <c r="B31" s="325" t="s">
        <v>350</v>
      </c>
      <c r="C31" s="344"/>
      <c r="D31" s="2775" t="s">
        <v>515</v>
      </c>
      <c r="E31" s="2776"/>
      <c r="F31" s="2776"/>
      <c r="G31" s="2777"/>
      <c r="H31" s="337"/>
      <c r="I31" s="338"/>
      <c r="J31" s="338"/>
      <c r="K31" s="338"/>
      <c r="L31" s="339"/>
      <c r="M31" s="328"/>
      <c r="N31" s="340"/>
      <c r="O31" s="340"/>
      <c r="P31" s="340"/>
      <c r="Q31" s="420"/>
      <c r="R31" s="344"/>
      <c r="S31" s="2778" t="s">
        <v>526</v>
      </c>
      <c r="T31" s="2779"/>
      <c r="U31" s="2779"/>
      <c r="V31" s="2780"/>
      <c r="W31" s="329"/>
      <c r="X31" s="422"/>
      <c r="Y31" s="422"/>
      <c r="Z31" s="422"/>
      <c r="AA31" s="420"/>
      <c r="AB31" s="327"/>
      <c r="AC31" s="2781"/>
      <c r="AD31" s="2781"/>
      <c r="AE31" s="2781"/>
      <c r="AF31" s="2782"/>
      <c r="AG31" s="298"/>
      <c r="AH31" s="2860" t="s">
        <v>379</v>
      </c>
      <c r="AI31" s="325" t="s">
        <v>350</v>
      </c>
      <c r="AJ31" s="344"/>
      <c r="AK31" s="2775" t="s">
        <v>515</v>
      </c>
      <c r="AL31" s="2776"/>
      <c r="AM31" s="2776"/>
      <c r="AN31" s="2777"/>
      <c r="AO31" s="337"/>
      <c r="AP31" s="338"/>
      <c r="AQ31" s="338"/>
      <c r="AR31" s="338"/>
      <c r="AS31" s="339"/>
      <c r="AT31" s="328"/>
      <c r="AU31" s="340"/>
      <c r="AV31" s="340"/>
      <c r="AW31" s="340"/>
      <c r="AX31" s="420"/>
      <c r="AY31" s="344"/>
      <c r="AZ31" s="2778" t="s">
        <v>526</v>
      </c>
      <c r="BA31" s="2779"/>
      <c r="BB31" s="2779"/>
      <c r="BC31" s="2780"/>
      <c r="BD31" s="329"/>
      <c r="BE31" s="826"/>
      <c r="BF31" s="826"/>
      <c r="BG31" s="826"/>
      <c r="BH31" s="420"/>
      <c r="BI31" s="327"/>
      <c r="BJ31" s="2781"/>
      <c r="BK31" s="2781"/>
      <c r="BL31" s="2781"/>
      <c r="BM31" s="2862"/>
      <c r="BN31" s="300"/>
      <c r="BO31" s="300"/>
      <c r="BP31" s="300"/>
    </row>
    <row r="32" spans="1:82" ht="13.5" customHeight="1">
      <c r="A32" s="2774"/>
      <c r="B32" s="304" t="s">
        <v>352</v>
      </c>
      <c r="C32" s="317"/>
      <c r="D32" s="291"/>
      <c r="E32" s="291"/>
      <c r="F32" s="291"/>
      <c r="G32" s="417"/>
      <c r="H32" s="345"/>
      <c r="I32" s="2624" t="s">
        <v>520</v>
      </c>
      <c r="J32" s="2624"/>
      <c r="K32" s="2624"/>
      <c r="L32" s="2624"/>
      <c r="M32" s="345"/>
      <c r="N32" s="2625" t="s">
        <v>521</v>
      </c>
      <c r="O32" s="2626"/>
      <c r="P32" s="2626"/>
      <c r="Q32" s="2627"/>
      <c r="R32" s="292"/>
      <c r="S32" s="423"/>
      <c r="T32" s="423"/>
      <c r="U32" s="423"/>
      <c r="V32" s="316"/>
      <c r="W32" s="345"/>
      <c r="X32" s="425" t="s">
        <v>527</v>
      </c>
      <c r="Y32" s="423"/>
      <c r="Z32" s="423"/>
      <c r="AA32" s="418"/>
      <c r="AB32" s="345"/>
      <c r="AC32" s="2626" t="s">
        <v>516</v>
      </c>
      <c r="AD32" s="2626"/>
      <c r="AE32" s="2626"/>
      <c r="AF32" s="2628"/>
      <c r="AG32" s="401"/>
      <c r="AH32" s="2861"/>
      <c r="AI32" s="807" t="s">
        <v>352</v>
      </c>
      <c r="AJ32" s="317"/>
      <c r="AK32" s="291"/>
      <c r="AL32" s="291"/>
      <c r="AM32" s="291"/>
      <c r="AN32" s="417"/>
      <c r="AO32" s="345"/>
      <c r="AP32" s="2624" t="s">
        <v>520</v>
      </c>
      <c r="AQ32" s="2624"/>
      <c r="AR32" s="2624"/>
      <c r="AS32" s="2624"/>
      <c r="AT32" s="345"/>
      <c r="AU32" s="2625" t="s">
        <v>521</v>
      </c>
      <c r="AV32" s="2626"/>
      <c r="AW32" s="2626"/>
      <c r="AX32" s="2627"/>
      <c r="AY32" s="292"/>
      <c r="AZ32" s="827"/>
      <c r="BA32" s="827"/>
      <c r="BB32" s="827"/>
      <c r="BC32" s="808"/>
      <c r="BD32" s="345"/>
      <c r="BE32" s="809" t="s">
        <v>527</v>
      </c>
      <c r="BF32" s="827"/>
      <c r="BG32" s="827"/>
      <c r="BH32" s="418"/>
      <c r="BI32" s="345"/>
      <c r="BJ32" s="2626" t="s">
        <v>516</v>
      </c>
      <c r="BK32" s="2626"/>
      <c r="BL32" s="2626"/>
      <c r="BM32" s="2863"/>
      <c r="BN32" s="300"/>
      <c r="BO32" s="300"/>
      <c r="BP32" s="300"/>
    </row>
    <row r="33" spans="1:68" ht="13.5" customHeight="1">
      <c r="A33" s="2774"/>
      <c r="B33" s="304" t="s">
        <v>353</v>
      </c>
      <c r="C33" s="317"/>
      <c r="D33" s="291"/>
      <c r="E33" s="291"/>
      <c r="F33" s="291"/>
      <c r="G33" s="418"/>
      <c r="H33" s="345"/>
      <c r="I33" s="2687" t="s">
        <v>515</v>
      </c>
      <c r="J33" s="2688"/>
      <c r="K33" s="2688"/>
      <c r="L33" s="2689"/>
      <c r="M33" s="318"/>
      <c r="N33" s="309"/>
      <c r="O33" s="309"/>
      <c r="P33" s="309"/>
      <c r="Q33" s="418"/>
      <c r="R33" s="293"/>
      <c r="S33" s="341"/>
      <c r="T33" s="341"/>
      <c r="U33" s="341"/>
      <c r="V33" s="316"/>
      <c r="W33" s="345"/>
      <c r="X33" s="425" t="s">
        <v>528</v>
      </c>
      <c r="Y33" s="423"/>
      <c r="Z33" s="423"/>
      <c r="AA33" s="418"/>
      <c r="AB33" s="292"/>
      <c r="AC33" s="2783"/>
      <c r="AD33" s="2783"/>
      <c r="AE33" s="2783"/>
      <c r="AF33" s="2784"/>
      <c r="AG33" s="298"/>
      <c r="AH33" s="2861"/>
      <c r="AI33" s="807" t="s">
        <v>353</v>
      </c>
      <c r="AJ33" s="317"/>
      <c r="AK33" s="291"/>
      <c r="AL33" s="291"/>
      <c r="AM33" s="291"/>
      <c r="AN33" s="418"/>
      <c r="AO33" s="345"/>
      <c r="AP33" s="2687" t="s">
        <v>515</v>
      </c>
      <c r="AQ33" s="2688"/>
      <c r="AR33" s="2688"/>
      <c r="AS33" s="2689"/>
      <c r="AT33" s="318"/>
      <c r="AU33" s="309"/>
      <c r="AV33" s="309"/>
      <c r="AW33" s="309"/>
      <c r="AX33" s="418"/>
      <c r="AY33" s="293"/>
      <c r="AZ33" s="341"/>
      <c r="BA33" s="341"/>
      <c r="BB33" s="341"/>
      <c r="BC33" s="808"/>
      <c r="BD33" s="345"/>
      <c r="BE33" s="809" t="s">
        <v>528</v>
      </c>
      <c r="BF33" s="827"/>
      <c r="BG33" s="827"/>
      <c r="BH33" s="418"/>
      <c r="BI33" s="292"/>
      <c r="BJ33" s="2783"/>
      <c r="BK33" s="2783"/>
      <c r="BL33" s="2783"/>
      <c r="BM33" s="2864"/>
      <c r="BN33" s="299"/>
      <c r="BO33" s="299"/>
      <c r="BP33" s="299"/>
    </row>
    <row r="34" spans="1:68" ht="13.5" customHeight="1">
      <c r="A34" s="2774"/>
      <c r="B34" s="2785" t="s">
        <v>359</v>
      </c>
      <c r="C34" s="408"/>
      <c r="D34" s="409"/>
      <c r="E34" s="409"/>
      <c r="F34" s="409"/>
      <c r="G34" s="306"/>
      <c r="H34" s="305"/>
      <c r="I34" s="333"/>
      <c r="J34" s="333"/>
      <c r="K34" s="333"/>
      <c r="L34" s="410"/>
      <c r="M34" s="2787" t="s">
        <v>365</v>
      </c>
      <c r="N34" s="2788"/>
      <c r="O34" s="2788"/>
      <c r="P34" s="2788"/>
      <c r="Q34" s="2789"/>
      <c r="R34" s="402"/>
      <c r="S34" s="403"/>
      <c r="T34" s="403"/>
      <c r="U34" s="403"/>
      <c r="V34" s="410"/>
      <c r="W34" s="2787" t="s">
        <v>366</v>
      </c>
      <c r="X34" s="2788"/>
      <c r="Y34" s="2788"/>
      <c r="Z34" s="2788"/>
      <c r="AA34" s="2789"/>
      <c r="AB34" s="2790" t="s">
        <v>367</v>
      </c>
      <c r="AC34" s="2791"/>
      <c r="AD34" s="2791"/>
      <c r="AE34" s="2791"/>
      <c r="AF34" s="2792"/>
      <c r="AG34" s="298"/>
      <c r="AH34" s="2861"/>
      <c r="AI34" s="2785" t="s">
        <v>359</v>
      </c>
      <c r="AJ34" s="819"/>
      <c r="AK34" s="820"/>
      <c r="AL34" s="820"/>
      <c r="AM34" s="820"/>
      <c r="AN34" s="306"/>
      <c r="AO34" s="305"/>
      <c r="AP34" s="333"/>
      <c r="AQ34" s="333"/>
      <c r="AR34" s="333"/>
      <c r="AS34" s="821"/>
      <c r="AT34" s="2787" t="s">
        <v>365</v>
      </c>
      <c r="AU34" s="2788"/>
      <c r="AV34" s="2788"/>
      <c r="AW34" s="2788"/>
      <c r="AX34" s="2789"/>
      <c r="AY34" s="815"/>
      <c r="AZ34" s="814"/>
      <c r="BA34" s="814"/>
      <c r="BB34" s="814"/>
      <c r="BC34" s="821"/>
      <c r="BD34" s="2787" t="s">
        <v>366</v>
      </c>
      <c r="BE34" s="2788"/>
      <c r="BF34" s="2788"/>
      <c r="BG34" s="2788"/>
      <c r="BH34" s="2789"/>
      <c r="BI34" s="2790" t="s">
        <v>367</v>
      </c>
      <c r="BJ34" s="2791"/>
      <c r="BK34" s="2791"/>
      <c r="BL34" s="2791"/>
      <c r="BM34" s="2834"/>
      <c r="BN34" s="298"/>
      <c r="BO34" s="579"/>
      <c r="BP34" s="579"/>
    </row>
    <row r="35" spans="1:68" ht="13.5" customHeight="1">
      <c r="A35" s="2793" t="s">
        <v>380</v>
      </c>
      <c r="B35" s="2786"/>
      <c r="C35" s="411"/>
      <c r="D35" s="412"/>
      <c r="E35" s="412"/>
      <c r="F35" s="412"/>
      <c r="G35" s="310"/>
      <c r="H35" s="294"/>
      <c r="I35" s="334"/>
      <c r="J35" s="334"/>
      <c r="K35" s="334"/>
      <c r="L35" s="413"/>
      <c r="M35" s="345"/>
      <c r="N35" s="2795" t="s">
        <v>522</v>
      </c>
      <c r="O35" s="2796"/>
      <c r="P35" s="2796"/>
      <c r="Q35" s="2797"/>
      <c r="R35" s="296"/>
      <c r="S35" s="314"/>
      <c r="T35" s="314"/>
      <c r="U35" s="314"/>
      <c r="V35" s="413"/>
      <c r="W35" s="345"/>
      <c r="X35" s="446" t="s">
        <v>529</v>
      </c>
      <c r="Y35" s="345"/>
      <c r="Z35" s="447" t="s">
        <v>535</v>
      </c>
      <c r="AA35" s="448"/>
      <c r="AB35" s="345"/>
      <c r="AC35" s="449" t="s">
        <v>538</v>
      </c>
      <c r="AD35" s="345"/>
      <c r="AE35" s="449" t="s">
        <v>546</v>
      </c>
      <c r="AF35" s="451"/>
      <c r="AG35" s="298"/>
      <c r="AH35" s="2865" t="s">
        <v>380</v>
      </c>
      <c r="AI35" s="2786"/>
      <c r="AJ35" s="822"/>
      <c r="AK35" s="823"/>
      <c r="AL35" s="823"/>
      <c r="AM35" s="823"/>
      <c r="AN35" s="310"/>
      <c r="AO35" s="294"/>
      <c r="AP35" s="334"/>
      <c r="AQ35" s="334"/>
      <c r="AR35" s="334"/>
      <c r="AS35" s="824"/>
      <c r="AT35" s="345"/>
      <c r="AU35" s="2795" t="s">
        <v>522</v>
      </c>
      <c r="AV35" s="2796"/>
      <c r="AW35" s="2796"/>
      <c r="AX35" s="2797"/>
      <c r="AY35" s="296"/>
      <c r="AZ35" s="314"/>
      <c r="BA35" s="314"/>
      <c r="BB35" s="314"/>
      <c r="BC35" s="824"/>
      <c r="BD35" s="345"/>
      <c r="BE35" s="829" t="s">
        <v>529</v>
      </c>
      <c r="BF35" s="345"/>
      <c r="BG35" s="828" t="s">
        <v>535</v>
      </c>
      <c r="BH35" s="555"/>
      <c r="BI35" s="345"/>
      <c r="BJ35" s="449" t="s">
        <v>538</v>
      </c>
      <c r="BK35" s="345"/>
      <c r="BL35" s="449" t="s">
        <v>546</v>
      </c>
      <c r="BM35" s="556"/>
      <c r="BN35" s="298"/>
      <c r="BO35" s="579"/>
      <c r="BP35" s="579"/>
    </row>
    <row r="36" spans="1:68" ht="13.5" customHeight="1">
      <c r="A36" s="2793"/>
      <c r="B36" s="2786"/>
      <c r="C36" s="411"/>
      <c r="D36" s="412"/>
      <c r="E36" s="412"/>
      <c r="F36" s="412"/>
      <c r="G36" s="310"/>
      <c r="H36" s="294"/>
      <c r="I36" s="334"/>
      <c r="J36" s="334"/>
      <c r="K36" s="334"/>
      <c r="L36" s="413"/>
      <c r="M36" s="345"/>
      <c r="N36" s="2795" t="s">
        <v>523</v>
      </c>
      <c r="O36" s="2796"/>
      <c r="P36" s="2796"/>
      <c r="Q36" s="2797"/>
      <c r="R36" s="290"/>
      <c r="S36" s="332"/>
      <c r="T36" s="332"/>
      <c r="U36" s="332"/>
      <c r="V36" s="413"/>
      <c r="W36" s="345"/>
      <c r="X36" s="446" t="s">
        <v>530</v>
      </c>
      <c r="Y36" s="345"/>
      <c r="Z36" s="447" t="s">
        <v>536</v>
      </c>
      <c r="AA36" s="448"/>
      <c r="AB36" s="345"/>
      <c r="AC36" s="449" t="s">
        <v>539</v>
      </c>
      <c r="AD36" s="345"/>
      <c r="AE36" s="449" t="s">
        <v>547</v>
      </c>
      <c r="AF36" s="451"/>
      <c r="AG36" s="298"/>
      <c r="AH36" s="2865"/>
      <c r="AI36" s="2786"/>
      <c r="AJ36" s="822"/>
      <c r="AK36" s="823"/>
      <c r="AL36" s="823"/>
      <c r="AM36" s="823"/>
      <c r="AN36" s="310"/>
      <c r="AO36" s="294"/>
      <c r="AP36" s="334"/>
      <c r="AQ36" s="334"/>
      <c r="AR36" s="334"/>
      <c r="AS36" s="824"/>
      <c r="AT36" s="345"/>
      <c r="AU36" s="2795" t="s">
        <v>523</v>
      </c>
      <c r="AV36" s="2796"/>
      <c r="AW36" s="2796"/>
      <c r="AX36" s="2797"/>
      <c r="AY36" s="290"/>
      <c r="AZ36" s="332"/>
      <c r="BA36" s="332"/>
      <c r="BB36" s="332"/>
      <c r="BC36" s="824"/>
      <c r="BD36" s="345"/>
      <c r="BE36" s="829" t="s">
        <v>530</v>
      </c>
      <c r="BF36" s="345"/>
      <c r="BG36" s="828" t="s">
        <v>536</v>
      </c>
      <c r="BH36" s="555"/>
      <c r="BI36" s="345"/>
      <c r="BJ36" s="449" t="s">
        <v>539</v>
      </c>
      <c r="BK36" s="345"/>
      <c r="BL36" s="449" t="s">
        <v>547</v>
      </c>
      <c r="BM36" s="556"/>
      <c r="BN36" s="298"/>
      <c r="BO36" s="579"/>
      <c r="BP36" s="579"/>
    </row>
    <row r="37" spans="1:68" ht="13.5" customHeight="1">
      <c r="A37" s="2793"/>
      <c r="B37" s="2786"/>
      <c r="C37" s="411"/>
      <c r="D37" s="412"/>
      <c r="E37" s="412"/>
      <c r="F37" s="412"/>
      <c r="G37" s="310"/>
      <c r="H37" s="294"/>
      <c r="I37" s="334"/>
      <c r="J37" s="334"/>
      <c r="K37" s="334"/>
      <c r="L37" s="413"/>
      <c r="M37" s="411"/>
      <c r="N37" s="412"/>
      <c r="O37" s="412"/>
      <c r="P37" s="412"/>
      <c r="Q37" s="407"/>
      <c r="R37" s="405"/>
      <c r="S37" s="406"/>
      <c r="T37" s="406"/>
      <c r="U37" s="406"/>
      <c r="V37" s="413"/>
      <c r="W37" s="345"/>
      <c r="X37" s="446" t="s">
        <v>531</v>
      </c>
      <c r="Y37" s="345"/>
      <c r="Z37" s="2795" t="s">
        <v>537</v>
      </c>
      <c r="AA37" s="2797"/>
      <c r="AB37" s="345"/>
      <c r="AC37" s="449" t="s">
        <v>540</v>
      </c>
      <c r="AD37" s="452"/>
      <c r="AE37" s="452"/>
      <c r="AF37" s="451"/>
      <c r="AG37" s="298"/>
      <c r="AH37" s="2865"/>
      <c r="AI37" s="2786"/>
      <c r="AJ37" s="822"/>
      <c r="AK37" s="823"/>
      <c r="AL37" s="823"/>
      <c r="AM37" s="823"/>
      <c r="AN37" s="310"/>
      <c r="AO37" s="294"/>
      <c r="AP37" s="334"/>
      <c r="AQ37" s="334"/>
      <c r="AR37" s="334"/>
      <c r="AS37" s="824"/>
      <c r="AT37" s="822"/>
      <c r="AU37" s="823"/>
      <c r="AV37" s="823"/>
      <c r="AW37" s="823"/>
      <c r="AX37" s="813"/>
      <c r="AY37" s="811"/>
      <c r="AZ37" s="812"/>
      <c r="BA37" s="812"/>
      <c r="BB37" s="812"/>
      <c r="BC37" s="824"/>
      <c r="BD37" s="345"/>
      <c r="BE37" s="829" t="s">
        <v>531</v>
      </c>
      <c r="BF37" s="345"/>
      <c r="BG37" s="2795" t="s">
        <v>537</v>
      </c>
      <c r="BH37" s="2797"/>
      <c r="BI37" s="345"/>
      <c r="BJ37" s="449" t="s">
        <v>540</v>
      </c>
      <c r="BK37" s="452"/>
      <c r="BL37" s="452"/>
      <c r="BM37" s="556"/>
      <c r="BN37" s="298"/>
      <c r="BO37" s="579"/>
      <c r="BP37" s="579"/>
    </row>
    <row r="38" spans="1:68" ht="13.5" customHeight="1">
      <c r="A38" s="2793"/>
      <c r="B38" s="2786"/>
      <c r="C38" s="411"/>
      <c r="D38" s="412"/>
      <c r="E38" s="412"/>
      <c r="F38" s="412"/>
      <c r="G38" s="310"/>
      <c r="H38" s="294"/>
      <c r="I38" s="334"/>
      <c r="J38" s="334"/>
      <c r="K38" s="334"/>
      <c r="L38" s="413"/>
      <c r="M38" s="411"/>
      <c r="N38" s="412"/>
      <c r="O38" s="412"/>
      <c r="P38" s="412"/>
      <c r="Q38" s="407"/>
      <c r="R38" s="405"/>
      <c r="S38" s="406"/>
      <c r="T38" s="406"/>
      <c r="U38" s="406"/>
      <c r="V38" s="413"/>
      <c r="W38" s="345"/>
      <c r="X38" s="446" t="s">
        <v>532</v>
      </c>
      <c r="Y38" s="345"/>
      <c r="Z38" s="2795" t="s">
        <v>553</v>
      </c>
      <c r="AA38" s="2797"/>
      <c r="AB38" s="345"/>
      <c r="AC38" s="450" t="s">
        <v>541</v>
      </c>
      <c r="AD38" s="452"/>
      <c r="AE38" s="452"/>
      <c r="AF38" s="451"/>
      <c r="AG38" s="298"/>
      <c r="AH38" s="2865"/>
      <c r="AI38" s="2786"/>
      <c r="AJ38" s="822"/>
      <c r="AK38" s="823"/>
      <c r="AL38" s="823"/>
      <c r="AM38" s="823"/>
      <c r="AN38" s="310"/>
      <c r="AO38" s="294"/>
      <c r="AP38" s="334"/>
      <c r="AQ38" s="334"/>
      <c r="AR38" s="334"/>
      <c r="AS38" s="824"/>
      <c r="AT38" s="822"/>
      <c r="AU38" s="823"/>
      <c r="AV38" s="823"/>
      <c r="AW38" s="823"/>
      <c r="AX38" s="813"/>
      <c r="AY38" s="811"/>
      <c r="AZ38" s="812"/>
      <c r="BA38" s="812"/>
      <c r="BB38" s="812"/>
      <c r="BC38" s="824"/>
      <c r="BD38" s="345"/>
      <c r="BE38" s="829" t="s">
        <v>532</v>
      </c>
      <c r="BF38" s="345"/>
      <c r="BG38" s="2795" t="s">
        <v>553</v>
      </c>
      <c r="BH38" s="2797"/>
      <c r="BI38" s="345"/>
      <c r="BJ38" s="450" t="s">
        <v>541</v>
      </c>
      <c r="BK38" s="452"/>
      <c r="BL38" s="452"/>
      <c r="BM38" s="556"/>
      <c r="BN38" s="298"/>
      <c r="BO38" s="579"/>
      <c r="BP38" s="579"/>
    </row>
    <row r="39" spans="1:68" ht="13.5" customHeight="1">
      <c r="A39" s="2793"/>
      <c r="B39" s="2786"/>
      <c r="C39" s="411"/>
      <c r="D39" s="412"/>
      <c r="E39" s="412"/>
      <c r="F39" s="412"/>
      <c r="G39" s="310"/>
      <c r="H39" s="294"/>
      <c r="I39" s="334"/>
      <c r="J39" s="334"/>
      <c r="K39" s="334"/>
      <c r="L39" s="413"/>
      <c r="M39" s="411"/>
      <c r="N39" s="412"/>
      <c r="O39" s="412"/>
      <c r="P39" s="412"/>
      <c r="Q39" s="407"/>
      <c r="R39" s="405"/>
      <c r="S39" s="406"/>
      <c r="T39" s="406"/>
      <c r="U39" s="406"/>
      <c r="V39" s="413"/>
      <c r="W39" s="345"/>
      <c r="X39" s="447" t="s">
        <v>533</v>
      </c>
      <c r="Y39" s="345"/>
      <c r="Z39" s="2795" t="s">
        <v>554</v>
      </c>
      <c r="AA39" s="2797"/>
      <c r="AB39" s="345"/>
      <c r="AC39" s="450" t="s">
        <v>542</v>
      </c>
      <c r="AD39" s="452"/>
      <c r="AE39" s="452"/>
      <c r="AF39" s="451"/>
      <c r="AG39" s="298"/>
      <c r="AH39" s="2865"/>
      <c r="AI39" s="2786"/>
      <c r="AJ39" s="822"/>
      <c r="AK39" s="823"/>
      <c r="AL39" s="823"/>
      <c r="AM39" s="823"/>
      <c r="AN39" s="310"/>
      <c r="AO39" s="294"/>
      <c r="AP39" s="334"/>
      <c r="AQ39" s="334"/>
      <c r="AR39" s="334"/>
      <c r="AS39" s="824"/>
      <c r="AT39" s="822"/>
      <c r="AU39" s="823"/>
      <c r="AV39" s="823"/>
      <c r="AW39" s="823"/>
      <c r="AX39" s="813"/>
      <c r="AY39" s="811"/>
      <c r="AZ39" s="812"/>
      <c r="BA39" s="812"/>
      <c r="BB39" s="812"/>
      <c r="BC39" s="824"/>
      <c r="BD39" s="345"/>
      <c r="BE39" s="828" t="s">
        <v>533</v>
      </c>
      <c r="BF39" s="345"/>
      <c r="BG39" s="2795" t="s">
        <v>554</v>
      </c>
      <c r="BH39" s="2797"/>
      <c r="BI39" s="345"/>
      <c r="BJ39" s="450" t="s">
        <v>542</v>
      </c>
      <c r="BK39" s="452"/>
      <c r="BL39" s="452"/>
      <c r="BM39" s="556"/>
      <c r="BN39" s="298"/>
      <c r="BO39" s="579"/>
      <c r="BP39" s="579"/>
    </row>
    <row r="40" spans="1:68" ht="13.5" customHeight="1">
      <c r="A40" s="2793"/>
      <c r="B40" s="2786"/>
      <c r="C40" s="411"/>
      <c r="D40" s="412"/>
      <c r="E40" s="412"/>
      <c r="F40" s="412"/>
      <c r="G40" s="310"/>
      <c r="H40" s="294"/>
      <c r="I40" s="334"/>
      <c r="J40" s="334"/>
      <c r="K40" s="334"/>
      <c r="L40" s="413"/>
      <c r="M40" s="411"/>
      <c r="N40" s="412"/>
      <c r="O40" s="412"/>
      <c r="P40" s="412"/>
      <c r="Q40" s="407"/>
      <c r="R40" s="405"/>
      <c r="S40" s="406"/>
      <c r="T40" s="406"/>
      <c r="U40" s="406"/>
      <c r="V40" s="413"/>
      <c r="W40" s="345"/>
      <c r="X40" s="447" t="s">
        <v>534</v>
      </c>
      <c r="Y40" s="345"/>
      <c r="Z40" s="2798" t="s">
        <v>555</v>
      </c>
      <c r="AA40" s="2799"/>
      <c r="AB40" s="345"/>
      <c r="AC40" s="449" t="s">
        <v>543</v>
      </c>
      <c r="AD40" s="455"/>
      <c r="AE40" s="453"/>
      <c r="AF40" s="454"/>
      <c r="AH40" s="2865"/>
      <c r="AI40" s="2786"/>
      <c r="AJ40" s="822"/>
      <c r="AK40" s="823"/>
      <c r="AL40" s="823"/>
      <c r="AM40" s="823"/>
      <c r="AN40" s="310"/>
      <c r="AO40" s="294"/>
      <c r="AP40" s="334"/>
      <c r="AQ40" s="334"/>
      <c r="AR40" s="334"/>
      <c r="AS40" s="824"/>
      <c r="AT40" s="822"/>
      <c r="AU40" s="823"/>
      <c r="AV40" s="823"/>
      <c r="AW40" s="823"/>
      <c r="AX40" s="813"/>
      <c r="AY40" s="811"/>
      <c r="AZ40" s="812"/>
      <c r="BA40" s="812"/>
      <c r="BB40" s="812"/>
      <c r="BC40" s="824"/>
      <c r="BD40" s="345"/>
      <c r="BE40" s="828" t="s">
        <v>534</v>
      </c>
      <c r="BF40" s="345"/>
      <c r="BG40" s="2798" t="s">
        <v>555</v>
      </c>
      <c r="BH40" s="2799"/>
      <c r="BI40" s="345"/>
      <c r="BJ40" s="449" t="s">
        <v>543</v>
      </c>
      <c r="BK40" s="455"/>
      <c r="BL40" s="453"/>
      <c r="BM40" s="557"/>
      <c r="BN40" s="298"/>
      <c r="BO40" s="579"/>
      <c r="BP40" s="579"/>
    </row>
    <row r="41" spans="1:68" ht="13.5" customHeight="1">
      <c r="A41" s="2793"/>
      <c r="B41" s="2800" t="s">
        <v>358</v>
      </c>
      <c r="C41" s="345"/>
      <c r="D41" s="2802" t="s">
        <v>518</v>
      </c>
      <c r="E41" s="2802"/>
      <c r="F41" s="2802"/>
      <c r="G41" s="2802"/>
      <c r="H41" s="295"/>
      <c r="I41" s="335"/>
      <c r="J41" s="335"/>
      <c r="K41" s="335"/>
      <c r="L41" s="2738"/>
      <c r="M41" s="345"/>
      <c r="N41" s="2802" t="s">
        <v>524</v>
      </c>
      <c r="O41" s="2802"/>
      <c r="P41" s="2802"/>
      <c r="Q41" s="2802"/>
      <c r="R41" s="295"/>
      <c r="S41" s="335"/>
      <c r="T41" s="335"/>
      <c r="U41" s="335"/>
      <c r="V41" s="2738"/>
      <c r="W41" s="408"/>
      <c r="X41" s="403"/>
      <c r="Y41" s="403"/>
      <c r="Z41" s="403"/>
      <c r="AA41" s="404"/>
      <c r="AB41" s="345"/>
      <c r="AC41" s="436" t="s">
        <v>372</v>
      </c>
      <c r="AD41" s="345"/>
      <c r="AE41" s="2804" t="s">
        <v>545</v>
      </c>
      <c r="AF41" s="2805"/>
      <c r="AH41" s="2865"/>
      <c r="AI41" s="2800" t="s">
        <v>358</v>
      </c>
      <c r="AJ41" s="345"/>
      <c r="AK41" s="2802" t="s">
        <v>518</v>
      </c>
      <c r="AL41" s="2802"/>
      <c r="AM41" s="2802"/>
      <c r="AN41" s="2802"/>
      <c r="AO41" s="295"/>
      <c r="AP41" s="335"/>
      <c r="AQ41" s="335"/>
      <c r="AR41" s="335"/>
      <c r="AS41" s="2738"/>
      <c r="AT41" s="345"/>
      <c r="AU41" s="2802" t="s">
        <v>524</v>
      </c>
      <c r="AV41" s="2802"/>
      <c r="AW41" s="2802"/>
      <c r="AX41" s="2802"/>
      <c r="AY41" s="295"/>
      <c r="AZ41" s="335"/>
      <c r="BA41" s="335"/>
      <c r="BB41" s="335"/>
      <c r="BC41" s="2738"/>
      <c r="BD41" s="819"/>
      <c r="BE41" s="814"/>
      <c r="BF41" s="814"/>
      <c r="BG41" s="814"/>
      <c r="BH41" s="816"/>
      <c r="BI41" s="345"/>
      <c r="BJ41" s="436" t="s">
        <v>372</v>
      </c>
      <c r="BK41" s="345"/>
      <c r="BL41" s="2804" t="s">
        <v>545</v>
      </c>
      <c r="BM41" s="2867"/>
      <c r="BN41" s="298"/>
      <c r="BO41" s="579"/>
      <c r="BP41" s="579"/>
    </row>
    <row r="42" spans="1:68" ht="13.5" customHeight="1" thickBot="1">
      <c r="A42" s="2794"/>
      <c r="B42" s="2801"/>
      <c r="C42" s="439"/>
      <c r="D42" s="2806" t="s">
        <v>519</v>
      </c>
      <c r="E42" s="2807"/>
      <c r="F42" s="2807"/>
      <c r="G42" s="2808"/>
      <c r="H42" s="303"/>
      <c r="I42" s="336"/>
      <c r="J42" s="336"/>
      <c r="K42" s="336"/>
      <c r="L42" s="2803"/>
      <c r="M42" s="439"/>
      <c r="N42" s="2806" t="s">
        <v>525</v>
      </c>
      <c r="O42" s="2807"/>
      <c r="P42" s="2807"/>
      <c r="Q42" s="2808"/>
      <c r="R42" s="303"/>
      <c r="S42" s="336"/>
      <c r="T42" s="336"/>
      <c r="U42" s="336"/>
      <c r="V42" s="2803"/>
      <c r="W42" s="414"/>
      <c r="X42" s="415"/>
      <c r="Y42" s="415"/>
      <c r="Z42" s="415"/>
      <c r="AA42" s="416"/>
      <c r="AB42" s="439"/>
      <c r="AC42" s="440" t="s">
        <v>544</v>
      </c>
      <c r="AD42" s="441"/>
      <c r="AE42" s="441"/>
      <c r="AF42" s="427"/>
      <c r="AH42" s="2866"/>
      <c r="AI42" s="2801"/>
      <c r="AJ42" s="439"/>
      <c r="AK42" s="2806" t="s">
        <v>519</v>
      </c>
      <c r="AL42" s="2807"/>
      <c r="AM42" s="2807"/>
      <c r="AN42" s="2808"/>
      <c r="AO42" s="303"/>
      <c r="AP42" s="336"/>
      <c r="AQ42" s="336"/>
      <c r="AR42" s="336"/>
      <c r="AS42" s="2803"/>
      <c r="AT42" s="439"/>
      <c r="AU42" s="2806" t="s">
        <v>525</v>
      </c>
      <c r="AV42" s="2807"/>
      <c r="AW42" s="2807"/>
      <c r="AX42" s="2808"/>
      <c r="AY42" s="303"/>
      <c r="AZ42" s="336"/>
      <c r="BA42" s="336"/>
      <c r="BB42" s="336"/>
      <c r="BC42" s="2803"/>
      <c r="BD42" s="414"/>
      <c r="BE42" s="818"/>
      <c r="BF42" s="818"/>
      <c r="BG42" s="818"/>
      <c r="BH42" s="817"/>
      <c r="BI42" s="439"/>
      <c r="BJ42" s="440" t="s">
        <v>544</v>
      </c>
      <c r="BK42" s="441"/>
      <c r="BL42" s="441"/>
      <c r="BM42" s="559"/>
      <c r="BN42" s="298"/>
      <c r="BO42" s="579"/>
      <c r="BP42" s="579"/>
    </row>
    <row r="43" spans="1:68" ht="13.5" customHeight="1">
      <c r="A43" s="2758" t="s">
        <v>619</v>
      </c>
      <c r="B43" s="2759"/>
      <c r="C43" s="2759"/>
      <c r="D43" s="2759"/>
      <c r="E43" s="2759"/>
      <c r="F43" s="2759"/>
      <c r="G43" s="2759"/>
      <c r="H43" s="2759"/>
      <c r="I43" s="2759"/>
      <c r="J43" s="2759"/>
      <c r="K43" s="2759"/>
      <c r="L43" s="2759"/>
      <c r="M43" s="2759"/>
      <c r="N43" s="2759"/>
      <c r="O43" s="2759"/>
      <c r="P43" s="2759"/>
      <c r="Q43" s="2759"/>
      <c r="R43" s="2761" t="s">
        <v>374</v>
      </c>
      <c r="S43" s="2761"/>
      <c r="T43" s="2761"/>
      <c r="U43" s="2761"/>
      <c r="V43" s="2761"/>
      <c r="W43" s="2761"/>
      <c r="X43" s="2761"/>
      <c r="Y43" s="2761"/>
      <c r="Z43" s="2761"/>
      <c r="AA43" s="2761"/>
      <c r="AB43" s="2761"/>
      <c r="AC43" s="2761"/>
      <c r="AD43" s="2761"/>
      <c r="AE43" s="2761"/>
      <c r="AF43" s="2761"/>
      <c r="AH43" s="2874" t="s">
        <v>619</v>
      </c>
      <c r="AI43" s="2759"/>
      <c r="AJ43" s="2759"/>
      <c r="AK43" s="2759"/>
      <c r="AL43" s="2759"/>
      <c r="AM43" s="2759"/>
      <c r="AN43" s="2759"/>
      <c r="AO43" s="2759"/>
      <c r="AP43" s="2759"/>
      <c r="AQ43" s="2759"/>
      <c r="AR43" s="2759"/>
      <c r="AS43" s="2759"/>
      <c r="AT43" s="2759"/>
      <c r="AU43" s="2759"/>
      <c r="AV43" s="2759"/>
      <c r="AW43" s="2759"/>
      <c r="AX43" s="2759"/>
      <c r="AY43" s="2761" t="s">
        <v>374</v>
      </c>
      <c r="AZ43" s="2761"/>
      <c r="BA43" s="2761"/>
      <c r="BB43" s="2761"/>
      <c r="BC43" s="2761"/>
      <c r="BD43" s="2761"/>
      <c r="BE43" s="2761"/>
      <c r="BF43" s="2761"/>
      <c r="BG43" s="2761"/>
      <c r="BH43" s="2761"/>
      <c r="BI43" s="2761"/>
      <c r="BJ43" s="2761"/>
      <c r="BK43" s="2761"/>
      <c r="BL43" s="2761"/>
      <c r="BM43" s="2876"/>
      <c r="BN43" s="424"/>
      <c r="BO43" s="579"/>
      <c r="BP43" s="579"/>
    </row>
    <row r="44" spans="1:68" ht="13.5" customHeight="1" thickBot="1">
      <c r="A44" s="2760"/>
      <c r="B44" s="2760"/>
      <c r="C44" s="2760"/>
      <c r="D44" s="2760"/>
      <c r="E44" s="2760"/>
      <c r="F44" s="2760"/>
      <c r="G44" s="2760"/>
      <c r="H44" s="2760"/>
      <c r="I44" s="2760"/>
      <c r="J44" s="2760"/>
      <c r="K44" s="2760"/>
      <c r="L44" s="2760"/>
      <c r="M44" s="2760"/>
      <c r="N44" s="2760"/>
      <c r="O44" s="2760"/>
      <c r="P44" s="2760"/>
      <c r="Q44" s="2760"/>
      <c r="R44" s="2762"/>
      <c r="S44" s="2762"/>
      <c r="T44" s="2762"/>
      <c r="U44" s="2762"/>
      <c r="V44" s="2762"/>
      <c r="W44" s="2762"/>
      <c r="X44" s="2762"/>
      <c r="Y44" s="2762"/>
      <c r="Z44" s="2762"/>
      <c r="AA44" s="2762"/>
      <c r="AB44" s="2762"/>
      <c r="AC44" s="2762"/>
      <c r="AD44" s="2762"/>
      <c r="AE44" s="2762"/>
      <c r="AF44" s="2762"/>
      <c r="AH44" s="2875"/>
      <c r="AI44" s="2760"/>
      <c r="AJ44" s="2760"/>
      <c r="AK44" s="2760"/>
      <c r="AL44" s="2760"/>
      <c r="AM44" s="2760"/>
      <c r="AN44" s="2760"/>
      <c r="AO44" s="2760"/>
      <c r="AP44" s="2760"/>
      <c r="AQ44" s="2760"/>
      <c r="AR44" s="2760"/>
      <c r="AS44" s="2760"/>
      <c r="AT44" s="2760"/>
      <c r="AU44" s="2760"/>
      <c r="AV44" s="2760"/>
      <c r="AW44" s="2760"/>
      <c r="AX44" s="2760"/>
      <c r="AY44" s="2762"/>
      <c r="AZ44" s="2762"/>
      <c r="BA44" s="2762"/>
      <c r="BB44" s="2762"/>
      <c r="BC44" s="2762"/>
      <c r="BD44" s="2762"/>
      <c r="BE44" s="2762"/>
      <c r="BF44" s="2762"/>
      <c r="BG44" s="2762"/>
      <c r="BH44" s="2762"/>
      <c r="BI44" s="2762"/>
      <c r="BJ44" s="2762"/>
      <c r="BK44" s="2762"/>
      <c r="BL44" s="2762"/>
      <c r="BM44" s="2877"/>
      <c r="BN44" s="298"/>
      <c r="BO44" s="579"/>
      <c r="BP44" s="579"/>
    </row>
    <row r="45" spans="1:68" ht="13.5" customHeight="1">
      <c r="A45" s="2763" t="s">
        <v>549</v>
      </c>
      <c r="B45" s="2764"/>
      <c r="C45" s="2764"/>
      <c r="D45" s="2764"/>
      <c r="E45" s="2764"/>
      <c r="F45" s="2764"/>
      <c r="G45" s="2764"/>
      <c r="H45" s="2764"/>
      <c r="I45" s="2764"/>
      <c r="J45" s="2764"/>
      <c r="K45" s="2764"/>
      <c r="L45" s="2764"/>
      <c r="M45" s="2764"/>
      <c r="N45" s="2764"/>
      <c r="O45" s="2764"/>
      <c r="P45" s="2764"/>
      <c r="Q45" s="2764"/>
      <c r="R45" s="2764"/>
      <c r="S45" s="2764"/>
      <c r="T45" s="2764"/>
      <c r="U45" s="2764"/>
      <c r="V45" s="2764"/>
      <c r="W45" s="2764"/>
      <c r="X45" s="2764"/>
      <c r="Y45" s="2764"/>
      <c r="Z45" s="2764"/>
      <c r="AA45" s="2764"/>
      <c r="AB45" s="2764"/>
      <c r="AC45" s="2764"/>
      <c r="AD45" s="2764"/>
      <c r="AE45" s="2764"/>
      <c r="AF45" s="2765"/>
      <c r="AH45" s="2868" t="s">
        <v>549</v>
      </c>
      <c r="AI45" s="2764"/>
      <c r="AJ45" s="2764"/>
      <c r="AK45" s="2764"/>
      <c r="AL45" s="2764"/>
      <c r="AM45" s="2764"/>
      <c r="AN45" s="2764"/>
      <c r="AO45" s="2764"/>
      <c r="AP45" s="2764"/>
      <c r="AQ45" s="2764"/>
      <c r="AR45" s="2764"/>
      <c r="AS45" s="2764"/>
      <c r="AT45" s="2764"/>
      <c r="AU45" s="2764"/>
      <c r="AV45" s="2764"/>
      <c r="AW45" s="2764"/>
      <c r="AX45" s="2764"/>
      <c r="AY45" s="2764"/>
      <c r="AZ45" s="2764"/>
      <c r="BA45" s="2764"/>
      <c r="BB45" s="2764"/>
      <c r="BC45" s="2764"/>
      <c r="BD45" s="2764"/>
      <c r="BE45" s="2764"/>
      <c r="BF45" s="2764"/>
      <c r="BG45" s="2764"/>
      <c r="BH45" s="2764"/>
      <c r="BI45" s="2764"/>
      <c r="BJ45" s="2764"/>
      <c r="BK45" s="2764"/>
      <c r="BL45" s="2764"/>
      <c r="BM45" s="2869"/>
    </row>
    <row r="46" spans="1:68" ht="13.5" customHeight="1">
      <c r="A46" s="2766"/>
      <c r="B46" s="2767"/>
      <c r="C46" s="2767"/>
      <c r="D46" s="2767"/>
      <c r="E46" s="2767"/>
      <c r="F46" s="2767"/>
      <c r="G46" s="2767"/>
      <c r="H46" s="2767"/>
      <c r="I46" s="2767"/>
      <c r="J46" s="2767"/>
      <c r="K46" s="2767"/>
      <c r="L46" s="2767"/>
      <c r="M46" s="2767"/>
      <c r="N46" s="2767"/>
      <c r="O46" s="2767"/>
      <c r="P46" s="2767"/>
      <c r="Q46" s="2767"/>
      <c r="R46" s="2767"/>
      <c r="S46" s="2767"/>
      <c r="T46" s="2767"/>
      <c r="U46" s="2767"/>
      <c r="V46" s="2767"/>
      <c r="W46" s="2767"/>
      <c r="X46" s="2767"/>
      <c r="Y46" s="2767"/>
      <c r="Z46" s="2767"/>
      <c r="AA46" s="2767"/>
      <c r="AB46" s="2767"/>
      <c r="AC46" s="2767"/>
      <c r="AD46" s="2767"/>
      <c r="AE46" s="2767"/>
      <c r="AF46" s="2768"/>
      <c r="AH46" s="2870"/>
      <c r="AI46" s="2767"/>
      <c r="AJ46" s="2767"/>
      <c r="AK46" s="2767"/>
      <c r="AL46" s="2767"/>
      <c r="AM46" s="2767"/>
      <c r="AN46" s="2767"/>
      <c r="AO46" s="2767"/>
      <c r="AP46" s="2767"/>
      <c r="AQ46" s="2767"/>
      <c r="AR46" s="2767"/>
      <c r="AS46" s="2767"/>
      <c r="AT46" s="2767"/>
      <c r="AU46" s="2767"/>
      <c r="AV46" s="2767"/>
      <c r="AW46" s="2767"/>
      <c r="AX46" s="2767"/>
      <c r="AY46" s="2767"/>
      <c r="AZ46" s="2767"/>
      <c r="BA46" s="2767"/>
      <c r="BB46" s="2767"/>
      <c r="BC46" s="2767"/>
      <c r="BD46" s="2767"/>
      <c r="BE46" s="2767"/>
      <c r="BF46" s="2767"/>
      <c r="BG46" s="2767"/>
      <c r="BH46" s="2767"/>
      <c r="BI46" s="2767"/>
      <c r="BJ46" s="2767"/>
      <c r="BK46" s="2767"/>
      <c r="BL46" s="2767"/>
      <c r="BM46" s="2871"/>
    </row>
    <row r="47" spans="1:68" ht="13.5" customHeight="1">
      <c r="A47" s="2676" t="s">
        <v>356</v>
      </c>
      <c r="B47" s="2677"/>
      <c r="C47" s="2769">
        <v>500</v>
      </c>
      <c r="D47" s="2769"/>
      <c r="E47" s="2769"/>
      <c r="F47" s="2769"/>
      <c r="G47" s="2769"/>
      <c r="H47" s="2770">
        <v>400</v>
      </c>
      <c r="I47" s="2770"/>
      <c r="J47" s="2770"/>
      <c r="K47" s="2770"/>
      <c r="L47" s="2770"/>
      <c r="M47" s="2769">
        <v>300</v>
      </c>
      <c r="N47" s="2769"/>
      <c r="O47" s="2769"/>
      <c r="P47" s="2769"/>
      <c r="Q47" s="2769"/>
      <c r="R47" s="2770">
        <v>250</v>
      </c>
      <c r="S47" s="2770"/>
      <c r="T47" s="2770"/>
      <c r="U47" s="2770"/>
      <c r="V47" s="2770"/>
      <c r="W47" s="2771">
        <v>200</v>
      </c>
      <c r="X47" s="2771"/>
      <c r="Y47" s="2771"/>
      <c r="Z47" s="2771"/>
      <c r="AA47" s="2771"/>
      <c r="AB47" s="2677">
        <v>100</v>
      </c>
      <c r="AC47" s="2677"/>
      <c r="AD47" s="2677"/>
      <c r="AE47" s="2677"/>
      <c r="AF47" s="2772"/>
      <c r="AH47" s="2872" t="s">
        <v>356</v>
      </c>
      <c r="AI47" s="2677"/>
      <c r="AJ47" s="2769">
        <v>500</v>
      </c>
      <c r="AK47" s="2769"/>
      <c r="AL47" s="2769"/>
      <c r="AM47" s="2769"/>
      <c r="AN47" s="2769"/>
      <c r="AO47" s="2770">
        <v>400</v>
      </c>
      <c r="AP47" s="2770"/>
      <c r="AQ47" s="2770"/>
      <c r="AR47" s="2770"/>
      <c r="AS47" s="2770"/>
      <c r="AT47" s="2769">
        <v>300</v>
      </c>
      <c r="AU47" s="2769"/>
      <c r="AV47" s="2769"/>
      <c r="AW47" s="2769"/>
      <c r="AX47" s="2769"/>
      <c r="AY47" s="2770">
        <v>250</v>
      </c>
      <c r="AZ47" s="2770"/>
      <c r="BA47" s="2770"/>
      <c r="BB47" s="2770"/>
      <c r="BC47" s="2770"/>
      <c r="BD47" s="2771">
        <v>200</v>
      </c>
      <c r="BE47" s="2771"/>
      <c r="BF47" s="2771"/>
      <c r="BG47" s="2771"/>
      <c r="BH47" s="2771"/>
      <c r="BI47" s="2677">
        <v>100</v>
      </c>
      <c r="BJ47" s="2677"/>
      <c r="BK47" s="2677"/>
      <c r="BL47" s="2677"/>
      <c r="BM47" s="2873"/>
    </row>
    <row r="48" spans="1:68" ht="13.5" customHeight="1">
      <c r="A48" s="2676" t="s">
        <v>357</v>
      </c>
      <c r="B48" s="2677"/>
      <c r="C48" s="2678">
        <v>2000</v>
      </c>
      <c r="D48" s="2678"/>
      <c r="E48" s="2678"/>
      <c r="F48" s="2678"/>
      <c r="G48" s="2678"/>
      <c r="H48" s="2679">
        <v>1600</v>
      </c>
      <c r="I48" s="2679"/>
      <c r="J48" s="2679"/>
      <c r="K48" s="2679"/>
      <c r="L48" s="2679"/>
      <c r="M48" s="2678">
        <v>1200</v>
      </c>
      <c r="N48" s="2678"/>
      <c r="O48" s="2678"/>
      <c r="P48" s="2678"/>
      <c r="Q48" s="2678"/>
      <c r="R48" s="2679">
        <v>1000</v>
      </c>
      <c r="S48" s="2679"/>
      <c r="T48" s="2679"/>
      <c r="U48" s="2679"/>
      <c r="V48" s="2679"/>
      <c r="W48" s="2771">
        <v>800</v>
      </c>
      <c r="X48" s="2771"/>
      <c r="Y48" s="2771"/>
      <c r="Z48" s="2771"/>
      <c r="AA48" s="2771"/>
      <c r="AB48" s="2677">
        <v>400</v>
      </c>
      <c r="AC48" s="2677"/>
      <c r="AD48" s="2677"/>
      <c r="AE48" s="2677"/>
      <c r="AF48" s="2772"/>
      <c r="AH48" s="2872" t="s">
        <v>357</v>
      </c>
      <c r="AI48" s="2677"/>
      <c r="AJ48" s="2678">
        <v>2000</v>
      </c>
      <c r="AK48" s="2678"/>
      <c r="AL48" s="2678"/>
      <c r="AM48" s="2678"/>
      <c r="AN48" s="2678"/>
      <c r="AO48" s="2679">
        <v>1600</v>
      </c>
      <c r="AP48" s="2679"/>
      <c r="AQ48" s="2679"/>
      <c r="AR48" s="2679"/>
      <c r="AS48" s="2679"/>
      <c r="AT48" s="2678">
        <v>1200</v>
      </c>
      <c r="AU48" s="2678"/>
      <c r="AV48" s="2678"/>
      <c r="AW48" s="2678"/>
      <c r="AX48" s="2678"/>
      <c r="AY48" s="2679">
        <v>1000</v>
      </c>
      <c r="AZ48" s="2679"/>
      <c r="BA48" s="2679"/>
      <c r="BB48" s="2679"/>
      <c r="BC48" s="2679"/>
      <c r="BD48" s="2771">
        <v>800</v>
      </c>
      <c r="BE48" s="2771"/>
      <c r="BF48" s="2771"/>
      <c r="BG48" s="2771"/>
      <c r="BH48" s="2771"/>
      <c r="BI48" s="2677">
        <v>400</v>
      </c>
      <c r="BJ48" s="2677"/>
      <c r="BK48" s="2677"/>
      <c r="BL48" s="2677"/>
      <c r="BM48" s="2873"/>
    </row>
    <row r="49" spans="1:65" ht="13.5" customHeight="1">
      <c r="A49" s="2750" t="s">
        <v>350</v>
      </c>
      <c r="B49" s="2751"/>
      <c r="C49" s="2716" t="s">
        <v>360</v>
      </c>
      <c r="D49" s="2708"/>
      <c r="E49" s="2708" t="s">
        <v>369</v>
      </c>
      <c r="F49" s="2710">
        <f>COUNTIF(C7,$BN$4)+COUNTIF(C19,$BN$4)+COUNTIF(C31,$BN$4)</f>
        <v>0</v>
      </c>
      <c r="G49" s="2755" t="s">
        <v>370</v>
      </c>
      <c r="H49" s="2716"/>
      <c r="I49" s="2708"/>
      <c r="J49" s="2708"/>
      <c r="K49" s="2708"/>
      <c r="L49" s="2720"/>
      <c r="M49" s="2756"/>
      <c r="N49" s="2756"/>
      <c r="O49" s="2756"/>
      <c r="P49" s="2756"/>
      <c r="Q49" s="2756"/>
      <c r="R49" s="2730" t="s">
        <v>351</v>
      </c>
      <c r="S49" s="2731"/>
      <c r="T49" s="2708" t="s">
        <v>369</v>
      </c>
      <c r="U49" s="2710">
        <f>COUNTIF(R7,$BN$4)+COUNTIF(R19,$BN$4)+COUNTIF(R31,$BN$4)</f>
        <v>0</v>
      </c>
      <c r="V49" s="2755" t="s">
        <v>370</v>
      </c>
      <c r="W49" s="2716"/>
      <c r="X49" s="2708"/>
      <c r="Y49" s="2708"/>
      <c r="Z49" s="2708"/>
      <c r="AA49" s="2720"/>
      <c r="AB49" s="2716"/>
      <c r="AC49" s="2708"/>
      <c r="AD49" s="2708"/>
      <c r="AE49" s="2708"/>
      <c r="AF49" s="2728"/>
      <c r="AH49" s="2878" t="s">
        <v>350</v>
      </c>
      <c r="AI49" s="2751"/>
      <c r="AJ49" s="2716" t="s">
        <v>360</v>
      </c>
      <c r="AK49" s="2708"/>
      <c r="AL49" s="2708" t="s">
        <v>369</v>
      </c>
      <c r="AM49" s="2710">
        <f>COUNTIF(AJ7,$BN$4)+COUNTIF(AJ19,$BN$4)+COUNTIF(AJ31,$BN$4)</f>
        <v>0</v>
      </c>
      <c r="AN49" s="2755" t="s">
        <v>370</v>
      </c>
      <c r="AO49" s="2716"/>
      <c r="AP49" s="2708"/>
      <c r="AQ49" s="2708"/>
      <c r="AR49" s="2708"/>
      <c r="AS49" s="2720"/>
      <c r="AT49" s="2756"/>
      <c r="AU49" s="2756"/>
      <c r="AV49" s="2756"/>
      <c r="AW49" s="2756"/>
      <c r="AX49" s="2756"/>
      <c r="AY49" s="2730" t="s">
        <v>351</v>
      </c>
      <c r="AZ49" s="2731"/>
      <c r="BA49" s="2708" t="s">
        <v>369</v>
      </c>
      <c r="BB49" s="2710">
        <f>COUNTIF(AY7,$BN$4)+COUNTIF(AY19,$BN$4)+COUNTIF(AY31,$BN$4)</f>
        <v>0</v>
      </c>
      <c r="BC49" s="2755" t="s">
        <v>370</v>
      </c>
      <c r="BD49" s="2716"/>
      <c r="BE49" s="2708"/>
      <c r="BF49" s="2708"/>
      <c r="BG49" s="2708"/>
      <c r="BH49" s="2720"/>
      <c r="BI49" s="2716"/>
      <c r="BJ49" s="2708"/>
      <c r="BK49" s="2708"/>
      <c r="BL49" s="2708"/>
      <c r="BM49" s="2879"/>
    </row>
    <row r="50" spans="1:65" ht="13.5" customHeight="1">
      <c r="A50" s="2750"/>
      <c r="B50" s="2751"/>
      <c r="C50" s="2752"/>
      <c r="D50" s="2734"/>
      <c r="E50" s="2734"/>
      <c r="F50" s="2754"/>
      <c r="G50" s="2689"/>
      <c r="H50" s="2752"/>
      <c r="I50" s="2734"/>
      <c r="J50" s="2734"/>
      <c r="K50" s="2734"/>
      <c r="L50" s="2753"/>
      <c r="M50" s="2756"/>
      <c r="N50" s="2756"/>
      <c r="O50" s="2756"/>
      <c r="P50" s="2756"/>
      <c r="Q50" s="2756"/>
      <c r="R50" s="2732"/>
      <c r="S50" s="2733"/>
      <c r="T50" s="2734"/>
      <c r="U50" s="2754"/>
      <c r="V50" s="2689"/>
      <c r="W50" s="2752"/>
      <c r="X50" s="2734"/>
      <c r="Y50" s="2734"/>
      <c r="Z50" s="2734"/>
      <c r="AA50" s="2753"/>
      <c r="AB50" s="2752"/>
      <c r="AC50" s="2734"/>
      <c r="AD50" s="2734"/>
      <c r="AE50" s="2734"/>
      <c r="AF50" s="2757"/>
      <c r="AH50" s="2878"/>
      <c r="AI50" s="2751"/>
      <c r="AJ50" s="2752"/>
      <c r="AK50" s="2734"/>
      <c r="AL50" s="2734"/>
      <c r="AM50" s="2754"/>
      <c r="AN50" s="2689"/>
      <c r="AO50" s="2752"/>
      <c r="AP50" s="2734"/>
      <c r="AQ50" s="2734"/>
      <c r="AR50" s="2734"/>
      <c r="AS50" s="2753"/>
      <c r="AT50" s="2756"/>
      <c r="AU50" s="2756"/>
      <c r="AV50" s="2756"/>
      <c r="AW50" s="2756"/>
      <c r="AX50" s="2756"/>
      <c r="AY50" s="2732"/>
      <c r="AZ50" s="2733"/>
      <c r="BA50" s="2734"/>
      <c r="BB50" s="2754"/>
      <c r="BC50" s="2689"/>
      <c r="BD50" s="2752"/>
      <c r="BE50" s="2734"/>
      <c r="BF50" s="2734"/>
      <c r="BG50" s="2734"/>
      <c r="BH50" s="2753"/>
      <c r="BI50" s="2752"/>
      <c r="BJ50" s="2734"/>
      <c r="BK50" s="2734"/>
      <c r="BL50" s="2734"/>
      <c r="BM50" s="2880"/>
    </row>
    <row r="51" spans="1:65" ht="13.5" customHeight="1">
      <c r="A51" s="2750" t="s">
        <v>352</v>
      </c>
      <c r="B51" s="2751"/>
      <c r="C51" s="2716"/>
      <c r="D51" s="2708"/>
      <c r="E51" s="2708"/>
      <c r="F51" s="2708"/>
      <c r="G51" s="2720"/>
      <c r="H51" s="2730" t="s">
        <v>708</v>
      </c>
      <c r="I51" s="2731"/>
      <c r="J51" s="2708" t="s">
        <v>369</v>
      </c>
      <c r="K51" s="2710">
        <f>COUNTIF(H8,$BN$4)+COUNTIF(H20,$BN$4)+COUNTIF(H32,$BN$4)</f>
        <v>0</v>
      </c>
      <c r="L51" s="2755" t="s">
        <v>370</v>
      </c>
      <c r="M51" s="2716" t="s">
        <v>709</v>
      </c>
      <c r="N51" s="2708"/>
      <c r="O51" s="2708" t="s">
        <v>369</v>
      </c>
      <c r="P51" s="2710">
        <f>COUNTIF(M8,$BN$4)+COUNTIF(M20,$BN$4)+COUNTIF(M32,$BN$4)</f>
        <v>0</v>
      </c>
      <c r="Q51" s="2755" t="s">
        <v>370</v>
      </c>
      <c r="R51" s="2716"/>
      <c r="S51" s="2708"/>
      <c r="T51" s="2708"/>
      <c r="U51" s="2708"/>
      <c r="V51" s="2720"/>
      <c r="W51" s="2716" t="s">
        <v>371</v>
      </c>
      <c r="X51" s="2708"/>
      <c r="Y51" s="2708" t="s">
        <v>369</v>
      </c>
      <c r="Z51" s="2710">
        <f>COUNTIF(W8,$BN$4)+COUNTIF(W20,$BN$4)+COUNTIF(W32,$BN$4)</f>
        <v>0</v>
      </c>
      <c r="AA51" s="2755" t="s">
        <v>370</v>
      </c>
      <c r="AB51" s="2730" t="s">
        <v>381</v>
      </c>
      <c r="AC51" s="2731"/>
      <c r="AD51" s="2708" t="s">
        <v>369</v>
      </c>
      <c r="AE51" s="2710">
        <f>COUNTIF(AB8,$BN$4)+COUNTIF(AB20,$BN$4)+COUNTIF(AB32,$BN$4)</f>
        <v>0</v>
      </c>
      <c r="AF51" s="2695" t="s">
        <v>370</v>
      </c>
      <c r="AH51" s="2878" t="s">
        <v>352</v>
      </c>
      <c r="AI51" s="2751"/>
      <c r="AJ51" s="2716"/>
      <c r="AK51" s="2708"/>
      <c r="AL51" s="2708"/>
      <c r="AM51" s="2708"/>
      <c r="AN51" s="2720"/>
      <c r="AO51" s="2730" t="s">
        <v>708</v>
      </c>
      <c r="AP51" s="2731"/>
      <c r="AQ51" s="2708" t="s">
        <v>369</v>
      </c>
      <c r="AR51" s="2710">
        <f>COUNTIF(AO8,$BN$4)+COUNTIF(AO20,$BN$4)+COUNTIF(AO32,$BN$4)</f>
        <v>0</v>
      </c>
      <c r="AS51" s="2755" t="s">
        <v>370</v>
      </c>
      <c r="AT51" s="2716" t="s">
        <v>709</v>
      </c>
      <c r="AU51" s="2708"/>
      <c r="AV51" s="2708" t="s">
        <v>369</v>
      </c>
      <c r="AW51" s="2710">
        <f>COUNTIF(AT8,$BN$4)+COUNTIF(AT20,$BN$4)+COUNTIF(AT32,$BN$4)</f>
        <v>0</v>
      </c>
      <c r="AX51" s="2755" t="s">
        <v>370</v>
      </c>
      <c r="AY51" s="2716"/>
      <c r="AZ51" s="2708"/>
      <c r="BA51" s="2708"/>
      <c r="BB51" s="2708"/>
      <c r="BC51" s="2720"/>
      <c r="BD51" s="2716" t="s">
        <v>371</v>
      </c>
      <c r="BE51" s="2708"/>
      <c r="BF51" s="2708" t="s">
        <v>369</v>
      </c>
      <c r="BG51" s="2710">
        <f>COUNTIF(BD8,$BN$4)+COUNTIF(BD20,$BN$4)+COUNTIF(BD32,$BN$4)</f>
        <v>0</v>
      </c>
      <c r="BH51" s="2755" t="s">
        <v>370</v>
      </c>
      <c r="BI51" s="2730" t="s">
        <v>381</v>
      </c>
      <c r="BJ51" s="2731"/>
      <c r="BK51" s="2708" t="s">
        <v>369</v>
      </c>
      <c r="BL51" s="2710">
        <f>COUNTIF(BI8,$BN$4)+COUNTIF(BI20,$BN$4)+COUNTIF(BI32,$BN$4)</f>
        <v>0</v>
      </c>
      <c r="BM51" s="2881" t="s">
        <v>370</v>
      </c>
    </row>
    <row r="52" spans="1:65" ht="13.5" customHeight="1">
      <c r="A52" s="2750"/>
      <c r="B52" s="2751"/>
      <c r="C52" s="2752"/>
      <c r="D52" s="2734"/>
      <c r="E52" s="2734"/>
      <c r="F52" s="2734"/>
      <c r="G52" s="2753"/>
      <c r="H52" s="2732"/>
      <c r="I52" s="2733"/>
      <c r="J52" s="2734"/>
      <c r="K52" s="2754"/>
      <c r="L52" s="2689"/>
      <c r="M52" s="2752"/>
      <c r="N52" s="2734"/>
      <c r="O52" s="2734"/>
      <c r="P52" s="2754"/>
      <c r="Q52" s="2689"/>
      <c r="R52" s="2752"/>
      <c r="S52" s="2734"/>
      <c r="T52" s="2734"/>
      <c r="U52" s="2734"/>
      <c r="V52" s="2753"/>
      <c r="W52" s="2752"/>
      <c r="X52" s="2734"/>
      <c r="Y52" s="2734"/>
      <c r="Z52" s="2754"/>
      <c r="AA52" s="2689"/>
      <c r="AB52" s="2732"/>
      <c r="AC52" s="2733"/>
      <c r="AD52" s="2734"/>
      <c r="AE52" s="2737"/>
      <c r="AF52" s="2696"/>
      <c r="AH52" s="2878"/>
      <c r="AI52" s="2751"/>
      <c r="AJ52" s="2752"/>
      <c r="AK52" s="2734"/>
      <c r="AL52" s="2734"/>
      <c r="AM52" s="2734"/>
      <c r="AN52" s="2753"/>
      <c r="AO52" s="2732"/>
      <c r="AP52" s="2733"/>
      <c r="AQ52" s="2734"/>
      <c r="AR52" s="2754"/>
      <c r="AS52" s="2689"/>
      <c r="AT52" s="2752"/>
      <c r="AU52" s="2734"/>
      <c r="AV52" s="2734"/>
      <c r="AW52" s="2754"/>
      <c r="AX52" s="2689"/>
      <c r="AY52" s="2752"/>
      <c r="AZ52" s="2734"/>
      <c r="BA52" s="2734"/>
      <c r="BB52" s="2734"/>
      <c r="BC52" s="2753"/>
      <c r="BD52" s="2752"/>
      <c r="BE52" s="2734"/>
      <c r="BF52" s="2734"/>
      <c r="BG52" s="2754"/>
      <c r="BH52" s="2689"/>
      <c r="BI52" s="2732"/>
      <c r="BJ52" s="2733"/>
      <c r="BK52" s="2734"/>
      <c r="BL52" s="2737"/>
      <c r="BM52" s="2882"/>
    </row>
    <row r="53" spans="1:65" ht="13.5" customHeight="1">
      <c r="A53" s="2750" t="s">
        <v>353</v>
      </c>
      <c r="B53" s="2751"/>
      <c r="C53" s="2716"/>
      <c r="D53" s="2708"/>
      <c r="E53" s="2708"/>
      <c r="F53" s="2708"/>
      <c r="G53" s="2720"/>
      <c r="H53" s="2730" t="s">
        <v>360</v>
      </c>
      <c r="I53" s="2731"/>
      <c r="J53" s="2708" t="s">
        <v>369</v>
      </c>
      <c r="K53" s="2710">
        <f>COUNTIF(H9,$BN$4)+COUNTIF(H21,$BN$4)+COUNTIF(H33,$BN$4)</f>
        <v>0</v>
      </c>
      <c r="L53" s="2755" t="s">
        <v>370</v>
      </c>
      <c r="M53" s="2716"/>
      <c r="N53" s="2708"/>
      <c r="O53" s="2708"/>
      <c r="P53" s="2708"/>
      <c r="Q53" s="2720"/>
      <c r="R53" s="2716"/>
      <c r="S53" s="2708"/>
      <c r="T53" s="2708"/>
      <c r="U53" s="2708"/>
      <c r="V53" s="2720"/>
      <c r="W53" s="2716" t="s">
        <v>363</v>
      </c>
      <c r="X53" s="2708"/>
      <c r="Y53" s="2708" t="s">
        <v>369</v>
      </c>
      <c r="Z53" s="2710">
        <f>COUNTIF(W9,$BN$4)+COUNTIF(W21,$BN$4)+COUNTIF(W33,$BN$4)</f>
        <v>0</v>
      </c>
      <c r="AA53" s="2755" t="s">
        <v>370</v>
      </c>
      <c r="AB53" s="430"/>
      <c r="AC53" s="429"/>
      <c r="AD53" s="429"/>
      <c r="AE53" s="737"/>
      <c r="AF53" s="431"/>
      <c r="AH53" s="2878" t="s">
        <v>353</v>
      </c>
      <c r="AI53" s="2751"/>
      <c r="AJ53" s="2716"/>
      <c r="AK53" s="2708"/>
      <c r="AL53" s="2708"/>
      <c r="AM53" s="2708"/>
      <c r="AN53" s="2720"/>
      <c r="AO53" s="2730" t="s">
        <v>360</v>
      </c>
      <c r="AP53" s="2731"/>
      <c r="AQ53" s="2708" t="s">
        <v>369</v>
      </c>
      <c r="AR53" s="2710">
        <f>COUNTIF(AO9,$BN$4)+COUNTIF(AO21,$BN$4)+COUNTIF(AO33,$BN$4)</f>
        <v>0</v>
      </c>
      <c r="AS53" s="2755" t="s">
        <v>370</v>
      </c>
      <c r="AT53" s="2716"/>
      <c r="AU53" s="2708"/>
      <c r="AV53" s="2708"/>
      <c r="AW53" s="2708"/>
      <c r="AX53" s="2720"/>
      <c r="AY53" s="2716"/>
      <c r="AZ53" s="2708"/>
      <c r="BA53" s="2708"/>
      <c r="BB53" s="2708"/>
      <c r="BC53" s="2720"/>
      <c r="BD53" s="2716" t="s">
        <v>363</v>
      </c>
      <c r="BE53" s="2708"/>
      <c r="BF53" s="2708" t="s">
        <v>369</v>
      </c>
      <c r="BG53" s="2710">
        <f>COUNTIF(BD9,$BN$4)+COUNTIF(BD21,$BN$4)+COUNTIF(BD33,$BN$4)</f>
        <v>0</v>
      </c>
      <c r="BH53" s="2755" t="s">
        <v>370</v>
      </c>
      <c r="BI53" s="430"/>
      <c r="BJ53" s="429"/>
      <c r="BK53" s="429"/>
      <c r="BL53" s="737"/>
      <c r="BM53" s="878"/>
    </row>
    <row r="54" spans="1:65" ht="13.5" customHeight="1">
      <c r="A54" s="2750"/>
      <c r="B54" s="2751"/>
      <c r="C54" s="2752"/>
      <c r="D54" s="2734"/>
      <c r="E54" s="2734"/>
      <c r="F54" s="2734"/>
      <c r="G54" s="2753"/>
      <c r="H54" s="2732"/>
      <c r="I54" s="2733"/>
      <c r="J54" s="2734"/>
      <c r="K54" s="2754"/>
      <c r="L54" s="2689"/>
      <c r="M54" s="2752"/>
      <c r="N54" s="2734"/>
      <c r="O54" s="2734"/>
      <c r="P54" s="2734"/>
      <c r="Q54" s="2753"/>
      <c r="R54" s="2752"/>
      <c r="S54" s="2734"/>
      <c r="T54" s="2734"/>
      <c r="U54" s="2734"/>
      <c r="V54" s="2753"/>
      <c r="W54" s="2752"/>
      <c r="X54" s="2734"/>
      <c r="Y54" s="2734"/>
      <c r="Z54" s="2754"/>
      <c r="AA54" s="2689"/>
      <c r="AB54" s="432"/>
      <c r="AC54" s="426"/>
      <c r="AD54" s="426"/>
      <c r="AE54" s="738"/>
      <c r="AF54" s="433"/>
      <c r="AH54" s="2878"/>
      <c r="AI54" s="2751"/>
      <c r="AJ54" s="2752"/>
      <c r="AK54" s="2734"/>
      <c r="AL54" s="2734"/>
      <c r="AM54" s="2734"/>
      <c r="AN54" s="2753"/>
      <c r="AO54" s="2732"/>
      <c r="AP54" s="2733"/>
      <c r="AQ54" s="2734"/>
      <c r="AR54" s="2754"/>
      <c r="AS54" s="2689"/>
      <c r="AT54" s="2752"/>
      <c r="AU54" s="2734"/>
      <c r="AV54" s="2734"/>
      <c r="AW54" s="2734"/>
      <c r="AX54" s="2753"/>
      <c r="AY54" s="2752"/>
      <c r="AZ54" s="2734"/>
      <c r="BA54" s="2734"/>
      <c r="BB54" s="2734"/>
      <c r="BC54" s="2753"/>
      <c r="BD54" s="2752"/>
      <c r="BE54" s="2734"/>
      <c r="BF54" s="2734"/>
      <c r="BG54" s="2754"/>
      <c r="BH54" s="2689"/>
      <c r="BI54" s="432"/>
      <c r="BJ54" s="426"/>
      <c r="BK54" s="426"/>
      <c r="BL54" s="738"/>
      <c r="BM54" s="879"/>
    </row>
    <row r="55" spans="1:65" ht="13.5" customHeight="1">
      <c r="A55" s="2750" t="s">
        <v>359</v>
      </c>
      <c r="B55" s="2751"/>
      <c r="C55" s="2716"/>
      <c r="D55" s="2708"/>
      <c r="E55" s="2708"/>
      <c r="F55" s="2708"/>
      <c r="G55" s="2720"/>
      <c r="H55" s="2716"/>
      <c r="I55" s="2708"/>
      <c r="J55" s="2708"/>
      <c r="K55" s="2708"/>
      <c r="L55" s="2720"/>
      <c r="M55" s="2716" t="s">
        <v>365</v>
      </c>
      <c r="N55" s="2708"/>
      <c r="O55" s="2708" t="s">
        <v>369</v>
      </c>
      <c r="P55" s="2710">
        <f>COUNTIF(M11:M12,$BN$4)+COUNTIF(M23:M24,$BN$4)+COUNTIF(M35:M36,$BN$4)</f>
        <v>0</v>
      </c>
      <c r="Q55" s="2755" t="s">
        <v>370</v>
      </c>
      <c r="R55" s="2716"/>
      <c r="S55" s="2708"/>
      <c r="T55" s="2708"/>
      <c r="U55" s="2708"/>
      <c r="V55" s="2720"/>
      <c r="W55" s="2716" t="s">
        <v>366</v>
      </c>
      <c r="X55" s="2708"/>
      <c r="Y55" s="2708" t="s">
        <v>369</v>
      </c>
      <c r="Z55" s="2710">
        <f>COUNTIF(W11:Y16,$BN$4)+COUNTIF(W23:Y28,$BN$4)+COUNTIF(W35:Y40,$BN$4)</f>
        <v>0</v>
      </c>
      <c r="AA55" s="2755" t="s">
        <v>370</v>
      </c>
      <c r="AB55" s="2730" t="s">
        <v>367</v>
      </c>
      <c r="AC55" s="2731"/>
      <c r="AD55" s="2708" t="s">
        <v>369</v>
      </c>
      <c r="AE55" s="2709">
        <f>COUNTIF(AB11:AD16,$BN$4)+COUNTIF(AB23:AD28,$BN$4)+COUNTIF(AB35:AD40,$BN$4)</f>
        <v>0</v>
      </c>
      <c r="AF55" s="2695" t="s">
        <v>370</v>
      </c>
      <c r="AH55" s="2878" t="s">
        <v>359</v>
      </c>
      <c r="AI55" s="2751"/>
      <c r="AJ55" s="2716"/>
      <c r="AK55" s="2708"/>
      <c r="AL55" s="2708"/>
      <c r="AM55" s="2708"/>
      <c r="AN55" s="2720"/>
      <c r="AO55" s="2716"/>
      <c r="AP55" s="2708"/>
      <c r="AQ55" s="2708"/>
      <c r="AR55" s="2708"/>
      <c r="AS55" s="2720"/>
      <c r="AT55" s="2716" t="s">
        <v>365</v>
      </c>
      <c r="AU55" s="2708"/>
      <c r="AV55" s="2708" t="s">
        <v>369</v>
      </c>
      <c r="AW55" s="2710">
        <f>COUNTIF(AT11:AT12,$BN$4)+COUNTIF(AT23:AT24,$BN$4)+COUNTIF(AT35:AT36,$BN$4)</f>
        <v>0</v>
      </c>
      <c r="AX55" s="2755" t="s">
        <v>370</v>
      </c>
      <c r="AY55" s="2716"/>
      <c r="AZ55" s="2708"/>
      <c r="BA55" s="2708"/>
      <c r="BB55" s="2708"/>
      <c r="BC55" s="2720"/>
      <c r="BD55" s="2716" t="s">
        <v>366</v>
      </c>
      <c r="BE55" s="2708"/>
      <c r="BF55" s="2708" t="s">
        <v>369</v>
      </c>
      <c r="BG55" s="2710">
        <f>COUNTIF(BD11:BF16,$BN$4)+COUNTIF(BD23:BF28,$BN$4)+COUNTIF(BD35:BF40,$BN$4)</f>
        <v>0</v>
      </c>
      <c r="BH55" s="2755" t="s">
        <v>370</v>
      </c>
      <c r="BI55" s="2730" t="s">
        <v>367</v>
      </c>
      <c r="BJ55" s="2731"/>
      <c r="BK55" s="2708" t="s">
        <v>369</v>
      </c>
      <c r="BL55" s="2709">
        <f>COUNTIF(BI11:BK16,$BN$4)+COUNTIF(BI23:BK28,$BN$4)+COUNTIF(BI35:BK40,$BN$4)</f>
        <v>0</v>
      </c>
      <c r="BM55" s="2881" t="s">
        <v>370</v>
      </c>
    </row>
    <row r="56" spans="1:65" ht="13.5" customHeight="1">
      <c r="A56" s="2750"/>
      <c r="B56" s="2751"/>
      <c r="C56" s="2752"/>
      <c r="D56" s="2734"/>
      <c r="E56" s="2734"/>
      <c r="F56" s="2734"/>
      <c r="G56" s="2753"/>
      <c r="H56" s="2752"/>
      <c r="I56" s="2734"/>
      <c r="J56" s="2734"/>
      <c r="K56" s="2734"/>
      <c r="L56" s="2753"/>
      <c r="M56" s="2752"/>
      <c r="N56" s="2734"/>
      <c r="O56" s="2734"/>
      <c r="P56" s="2754"/>
      <c r="Q56" s="2689"/>
      <c r="R56" s="2752"/>
      <c r="S56" s="2734"/>
      <c r="T56" s="2734"/>
      <c r="U56" s="2734"/>
      <c r="V56" s="2753"/>
      <c r="W56" s="2752"/>
      <c r="X56" s="2734"/>
      <c r="Y56" s="2734"/>
      <c r="Z56" s="2754"/>
      <c r="AA56" s="2689"/>
      <c r="AB56" s="2732"/>
      <c r="AC56" s="2733"/>
      <c r="AD56" s="2734"/>
      <c r="AE56" s="2709"/>
      <c r="AF56" s="2696"/>
      <c r="AH56" s="2878"/>
      <c r="AI56" s="2751"/>
      <c r="AJ56" s="2752"/>
      <c r="AK56" s="2734"/>
      <c r="AL56" s="2734"/>
      <c r="AM56" s="2734"/>
      <c r="AN56" s="2753"/>
      <c r="AO56" s="2752"/>
      <c r="AP56" s="2734"/>
      <c r="AQ56" s="2734"/>
      <c r="AR56" s="2734"/>
      <c r="AS56" s="2753"/>
      <c r="AT56" s="2752"/>
      <c r="AU56" s="2734"/>
      <c r="AV56" s="2734"/>
      <c r="AW56" s="2754"/>
      <c r="AX56" s="2689"/>
      <c r="AY56" s="2752"/>
      <c r="AZ56" s="2734"/>
      <c r="BA56" s="2734"/>
      <c r="BB56" s="2734"/>
      <c r="BC56" s="2753"/>
      <c r="BD56" s="2752"/>
      <c r="BE56" s="2734"/>
      <c r="BF56" s="2734"/>
      <c r="BG56" s="2754"/>
      <c r="BH56" s="2689"/>
      <c r="BI56" s="2732"/>
      <c r="BJ56" s="2733"/>
      <c r="BK56" s="2734"/>
      <c r="BL56" s="2709"/>
      <c r="BM56" s="2882"/>
    </row>
    <row r="57" spans="1:65" ht="13.5" customHeight="1">
      <c r="A57" s="2712" t="s">
        <v>358</v>
      </c>
      <c r="B57" s="2713"/>
      <c r="C57" s="2697" t="s">
        <v>355</v>
      </c>
      <c r="D57" s="2698"/>
      <c r="E57" s="2708" t="s">
        <v>369</v>
      </c>
      <c r="F57" s="2710">
        <f>COUNTIF(C17,$BN$4)+COUNTIF(C29,$BN$4)+COUNTIF(C41,$BN$4)</f>
        <v>0</v>
      </c>
      <c r="G57" s="2720" t="s">
        <v>370</v>
      </c>
      <c r="H57" s="2716"/>
      <c r="I57" s="2708"/>
      <c r="J57" s="2708"/>
      <c r="K57" s="2708"/>
      <c r="L57" s="2720"/>
      <c r="M57" s="2697" t="s">
        <v>354</v>
      </c>
      <c r="N57" s="2698"/>
      <c r="O57" s="2708" t="s">
        <v>369</v>
      </c>
      <c r="P57" s="2710">
        <f>COUNTIF(M17,$BN$4)+COUNTIF(M29,$BN$4)+COUNTIF(M41,$BN$4)</f>
        <v>0</v>
      </c>
      <c r="Q57" s="2720" t="s">
        <v>370</v>
      </c>
      <c r="R57" s="2716"/>
      <c r="S57" s="2708"/>
      <c r="T57" s="2708"/>
      <c r="U57" s="2708"/>
      <c r="V57" s="2720"/>
      <c r="W57" s="2730"/>
      <c r="X57" s="2731"/>
      <c r="Y57" s="2731"/>
      <c r="Z57" s="2731"/>
      <c r="AA57" s="2738"/>
      <c r="AB57" s="2742" t="s">
        <v>556</v>
      </c>
      <c r="AC57" s="2743"/>
      <c r="AD57" s="2708" t="s">
        <v>369</v>
      </c>
      <c r="AE57" s="2709">
        <f>COUNTIF(AB17,$BN$4)+COUNTIF(AB29,$BN$4)+COUNTIF(AB41,$BN$4)</f>
        <v>0</v>
      </c>
      <c r="AF57" s="2695" t="s">
        <v>370</v>
      </c>
      <c r="AH57" s="2883" t="s">
        <v>358</v>
      </c>
      <c r="AI57" s="2713"/>
      <c r="AJ57" s="2697" t="s">
        <v>355</v>
      </c>
      <c r="AK57" s="2698"/>
      <c r="AL57" s="2708" t="s">
        <v>369</v>
      </c>
      <c r="AM57" s="2885">
        <f>COUNTIF(AJ17,$BN$4)+COUNTIF(AJ29,$BN$4)+COUNTIF(AJ41,$BN$4)</f>
        <v>0</v>
      </c>
      <c r="AN57" s="2720" t="s">
        <v>370</v>
      </c>
      <c r="AO57" s="2716"/>
      <c r="AP57" s="2708"/>
      <c r="AQ57" s="2708"/>
      <c r="AR57" s="2708"/>
      <c r="AS57" s="2720"/>
      <c r="AT57" s="2697" t="s">
        <v>354</v>
      </c>
      <c r="AU57" s="2698"/>
      <c r="AV57" s="2708" t="s">
        <v>369</v>
      </c>
      <c r="AW57" s="2885">
        <f>COUNTIF(AT17,$BN$4)+COUNTIF(AT29,$BN$4)+COUNTIF(AT41,$BN$4)</f>
        <v>0</v>
      </c>
      <c r="AX57" s="2720" t="s">
        <v>370</v>
      </c>
      <c r="AY57" s="2716"/>
      <c r="AZ57" s="2708"/>
      <c r="BA57" s="2708"/>
      <c r="BB57" s="2708"/>
      <c r="BC57" s="2720"/>
      <c r="BD57" s="2730"/>
      <c r="BE57" s="2731"/>
      <c r="BF57" s="2731"/>
      <c r="BG57" s="2731"/>
      <c r="BH57" s="2738"/>
      <c r="BI57" s="2742" t="s">
        <v>556</v>
      </c>
      <c r="BJ57" s="2743"/>
      <c r="BK57" s="2708" t="s">
        <v>369</v>
      </c>
      <c r="BL57" s="2709">
        <f>COUNTIF(BI17,$BN$4)+COUNTIF(BI29,$BN$4)+COUNTIF(BI41,$BN$4)</f>
        <v>0</v>
      </c>
      <c r="BM57" s="2881" t="s">
        <v>370</v>
      </c>
    </row>
    <row r="58" spans="1:65" ht="13.5" customHeight="1">
      <c r="A58" s="2735"/>
      <c r="B58" s="2736"/>
      <c r="C58" s="2700"/>
      <c r="D58" s="2701"/>
      <c r="E58" s="2704"/>
      <c r="F58" s="2737"/>
      <c r="G58" s="2705"/>
      <c r="H58" s="2703"/>
      <c r="I58" s="2704"/>
      <c r="J58" s="2704"/>
      <c r="K58" s="2704"/>
      <c r="L58" s="2705"/>
      <c r="M58" s="2700"/>
      <c r="N58" s="2701"/>
      <c r="O58" s="2704"/>
      <c r="P58" s="2737"/>
      <c r="Q58" s="2705"/>
      <c r="R58" s="2703"/>
      <c r="S58" s="2704"/>
      <c r="T58" s="2704"/>
      <c r="U58" s="2704"/>
      <c r="V58" s="2705"/>
      <c r="W58" s="2739"/>
      <c r="X58" s="2740"/>
      <c r="Y58" s="2740"/>
      <c r="Z58" s="2740"/>
      <c r="AA58" s="2741"/>
      <c r="AB58" s="2744"/>
      <c r="AC58" s="2745"/>
      <c r="AD58" s="2734"/>
      <c r="AE58" s="2709"/>
      <c r="AF58" s="2696"/>
      <c r="AH58" s="2884"/>
      <c r="AI58" s="2736"/>
      <c r="AJ58" s="2700"/>
      <c r="AK58" s="2701"/>
      <c r="AL58" s="2704"/>
      <c r="AM58" s="2886"/>
      <c r="AN58" s="2705"/>
      <c r="AO58" s="2703"/>
      <c r="AP58" s="2704"/>
      <c r="AQ58" s="2704"/>
      <c r="AR58" s="2704"/>
      <c r="AS58" s="2705"/>
      <c r="AT58" s="2700"/>
      <c r="AU58" s="2701"/>
      <c r="AV58" s="2704"/>
      <c r="AW58" s="2886"/>
      <c r="AX58" s="2705"/>
      <c r="AY58" s="2703"/>
      <c r="AZ58" s="2704"/>
      <c r="BA58" s="2704"/>
      <c r="BB58" s="2704"/>
      <c r="BC58" s="2705"/>
      <c r="BD58" s="2739"/>
      <c r="BE58" s="2740"/>
      <c r="BF58" s="2740"/>
      <c r="BG58" s="2740"/>
      <c r="BH58" s="2741"/>
      <c r="BI58" s="2744"/>
      <c r="BJ58" s="2745"/>
      <c r="BK58" s="2734"/>
      <c r="BL58" s="2709"/>
      <c r="BM58" s="2882"/>
    </row>
    <row r="59" spans="1:65" ht="13.5" customHeight="1">
      <c r="A59" s="2735"/>
      <c r="B59" s="2736"/>
      <c r="C59" s="2746" t="s">
        <v>509</v>
      </c>
      <c r="D59" s="2747"/>
      <c r="E59" s="2708" t="s">
        <v>369</v>
      </c>
      <c r="F59" s="2710">
        <f>COUNTIF(C18,$BN$4)+COUNTIF(C30,$BN$4)+COUNTIF(C42,$BN$4)</f>
        <v>0</v>
      </c>
      <c r="G59" s="2720" t="s">
        <v>370</v>
      </c>
      <c r="H59" s="2716"/>
      <c r="I59" s="2708"/>
      <c r="J59" s="2708"/>
      <c r="K59" s="2708"/>
      <c r="L59" s="2720"/>
      <c r="M59" s="2746" t="s">
        <v>517</v>
      </c>
      <c r="N59" s="2747"/>
      <c r="O59" s="2708" t="s">
        <v>369</v>
      </c>
      <c r="P59" s="2710">
        <f>COUNTIF(M18,$BN$4)+COUNTIF(M30,$BN$4)+COUNTIF(M42,$BN$4)</f>
        <v>0</v>
      </c>
      <c r="Q59" s="2720" t="s">
        <v>370</v>
      </c>
      <c r="R59" s="2703"/>
      <c r="S59" s="2704"/>
      <c r="T59" s="2704"/>
      <c r="U59" s="2704"/>
      <c r="V59" s="2705"/>
      <c r="W59" s="2739"/>
      <c r="X59" s="2740"/>
      <c r="Y59" s="2740"/>
      <c r="Z59" s="2740"/>
      <c r="AA59" s="2741"/>
      <c r="AB59" s="2742" t="s">
        <v>364</v>
      </c>
      <c r="AC59" s="2743"/>
      <c r="AD59" s="2708" t="s">
        <v>369</v>
      </c>
      <c r="AE59" s="2709">
        <f>COUNTIF(AB18,$BN$4)+COUNTIF(AB30,$BN$4)+COUNTIF(AB42,$BN$4)</f>
        <v>0</v>
      </c>
      <c r="AF59" s="2695" t="s">
        <v>370</v>
      </c>
      <c r="AH59" s="2884"/>
      <c r="AI59" s="2736"/>
      <c r="AJ59" s="2746" t="s">
        <v>509</v>
      </c>
      <c r="AK59" s="2747"/>
      <c r="AL59" s="2708" t="s">
        <v>369</v>
      </c>
      <c r="AM59" s="2710">
        <f>COUNTIF(AJ18,$BN$4)+COUNTIF(AJ30,$BN$4)+COUNTIF(AJ42,$BN$4)</f>
        <v>0</v>
      </c>
      <c r="AN59" s="2720" t="s">
        <v>370</v>
      </c>
      <c r="AO59" s="2716"/>
      <c r="AP59" s="2708"/>
      <c r="AQ59" s="2708"/>
      <c r="AR59" s="2708"/>
      <c r="AS59" s="2720"/>
      <c r="AT59" s="2746" t="s">
        <v>517</v>
      </c>
      <c r="AU59" s="2747"/>
      <c r="AV59" s="2708" t="s">
        <v>369</v>
      </c>
      <c r="AW59" s="2710">
        <f>COUNTIF(AT18,$BN$4)+COUNTIF(AT30,$BN$4)+COUNTIF(AT42,$BN$4)</f>
        <v>0</v>
      </c>
      <c r="AX59" s="2720" t="s">
        <v>370</v>
      </c>
      <c r="AY59" s="2703"/>
      <c r="AZ59" s="2704"/>
      <c r="BA59" s="2704"/>
      <c r="BB59" s="2704"/>
      <c r="BC59" s="2705"/>
      <c r="BD59" s="2739"/>
      <c r="BE59" s="2740"/>
      <c r="BF59" s="2740"/>
      <c r="BG59" s="2740"/>
      <c r="BH59" s="2741"/>
      <c r="BI59" s="2742" t="s">
        <v>364</v>
      </c>
      <c r="BJ59" s="2743"/>
      <c r="BK59" s="2708" t="s">
        <v>369</v>
      </c>
      <c r="BL59" s="2709">
        <f>COUNTIF(BI18,$BN$4)+COUNTIF(BI30,$BN$4)+COUNTIF(BI42,$BN$4)</f>
        <v>0</v>
      </c>
      <c r="BM59" s="2881" t="s">
        <v>370</v>
      </c>
    </row>
    <row r="60" spans="1:65" ht="13.5" customHeight="1">
      <c r="A60" s="2735"/>
      <c r="B60" s="2736"/>
      <c r="C60" s="2748"/>
      <c r="D60" s="2749"/>
      <c r="E60" s="2704"/>
      <c r="F60" s="2737"/>
      <c r="G60" s="2705"/>
      <c r="H60" s="2703"/>
      <c r="I60" s="2704"/>
      <c r="J60" s="2704"/>
      <c r="K60" s="2704"/>
      <c r="L60" s="2705"/>
      <c r="M60" s="2748"/>
      <c r="N60" s="2749"/>
      <c r="O60" s="2704"/>
      <c r="P60" s="2737"/>
      <c r="Q60" s="2705"/>
      <c r="R60" s="2703"/>
      <c r="S60" s="2704"/>
      <c r="T60" s="2704"/>
      <c r="U60" s="2704"/>
      <c r="V60" s="2705"/>
      <c r="W60" s="2739"/>
      <c r="X60" s="2740"/>
      <c r="Y60" s="2740"/>
      <c r="Z60" s="2740"/>
      <c r="AA60" s="2741"/>
      <c r="AB60" s="2744"/>
      <c r="AC60" s="2745"/>
      <c r="AD60" s="2734"/>
      <c r="AE60" s="2709"/>
      <c r="AF60" s="2696"/>
      <c r="AH60" s="2884"/>
      <c r="AI60" s="2736"/>
      <c r="AJ60" s="2748"/>
      <c r="AK60" s="2749"/>
      <c r="AL60" s="2704"/>
      <c r="AM60" s="2737"/>
      <c r="AN60" s="2705"/>
      <c r="AO60" s="2703"/>
      <c r="AP60" s="2704"/>
      <c r="AQ60" s="2704"/>
      <c r="AR60" s="2704"/>
      <c r="AS60" s="2705"/>
      <c r="AT60" s="2748"/>
      <c r="AU60" s="2749"/>
      <c r="AV60" s="2704"/>
      <c r="AW60" s="2737"/>
      <c r="AX60" s="2705"/>
      <c r="AY60" s="2703"/>
      <c r="AZ60" s="2704"/>
      <c r="BA60" s="2704"/>
      <c r="BB60" s="2704"/>
      <c r="BC60" s="2705"/>
      <c r="BD60" s="2739"/>
      <c r="BE60" s="2740"/>
      <c r="BF60" s="2740"/>
      <c r="BG60" s="2740"/>
      <c r="BH60" s="2741"/>
      <c r="BI60" s="2744"/>
      <c r="BJ60" s="2745"/>
      <c r="BK60" s="2734"/>
      <c r="BL60" s="2709"/>
      <c r="BM60" s="2882"/>
    </row>
    <row r="61" spans="1:65" ht="13.5" customHeight="1">
      <c r="A61" s="2735"/>
      <c r="B61" s="2736"/>
      <c r="C61" s="2697"/>
      <c r="D61" s="2698"/>
      <c r="E61" s="2698"/>
      <c r="F61" s="2698"/>
      <c r="G61" s="2699"/>
      <c r="H61" s="2703"/>
      <c r="I61" s="2704"/>
      <c r="J61" s="2704"/>
      <c r="K61" s="2704"/>
      <c r="L61" s="2705"/>
      <c r="M61" s="2697"/>
      <c r="N61" s="2698"/>
      <c r="O61" s="2698"/>
      <c r="P61" s="2698"/>
      <c r="Q61" s="2699"/>
      <c r="R61" s="2703"/>
      <c r="S61" s="2704"/>
      <c r="T61" s="2704"/>
      <c r="U61" s="2704"/>
      <c r="V61" s="2705"/>
      <c r="W61" s="2739"/>
      <c r="X61" s="2740"/>
      <c r="Y61" s="2740"/>
      <c r="Z61" s="2740"/>
      <c r="AA61" s="2741"/>
      <c r="AB61" s="2706" t="s">
        <v>508</v>
      </c>
      <c r="AC61" s="2707"/>
      <c r="AD61" s="2708" t="s">
        <v>369</v>
      </c>
      <c r="AE61" s="2709">
        <f>COUNTIF(AD17,$BN$4)+COUNTIF(AD29,$BN$4)+COUNTIF(AD41,$BN$4)</f>
        <v>0</v>
      </c>
      <c r="AF61" s="2695" t="s">
        <v>370</v>
      </c>
      <c r="AH61" s="2884"/>
      <c r="AI61" s="2736"/>
      <c r="AJ61" s="2697"/>
      <c r="AK61" s="2698"/>
      <c r="AL61" s="2698"/>
      <c r="AM61" s="2698"/>
      <c r="AN61" s="2699"/>
      <c r="AO61" s="2703"/>
      <c r="AP61" s="2704"/>
      <c r="AQ61" s="2704"/>
      <c r="AR61" s="2704"/>
      <c r="AS61" s="2705"/>
      <c r="AT61" s="2697"/>
      <c r="AU61" s="2698"/>
      <c r="AV61" s="2698"/>
      <c r="AW61" s="2698"/>
      <c r="AX61" s="2699"/>
      <c r="AY61" s="2703"/>
      <c r="AZ61" s="2704"/>
      <c r="BA61" s="2704"/>
      <c r="BB61" s="2704"/>
      <c r="BC61" s="2705"/>
      <c r="BD61" s="2739"/>
      <c r="BE61" s="2740"/>
      <c r="BF61" s="2740"/>
      <c r="BG61" s="2740"/>
      <c r="BH61" s="2741"/>
      <c r="BI61" s="2706" t="s">
        <v>508</v>
      </c>
      <c r="BJ61" s="2707"/>
      <c r="BK61" s="2708" t="s">
        <v>369</v>
      </c>
      <c r="BL61" s="2709">
        <f>COUNTIF(BK17,$BN$4)+COUNTIF(BK29,$BN$4)+COUNTIF(BK41,$BN$4)</f>
        <v>0</v>
      </c>
      <c r="BM61" s="2881" t="s">
        <v>370</v>
      </c>
    </row>
    <row r="62" spans="1:65" ht="13.5" customHeight="1">
      <c r="A62" s="2735"/>
      <c r="B62" s="2736"/>
      <c r="C62" s="2700"/>
      <c r="D62" s="2701"/>
      <c r="E62" s="2701"/>
      <c r="F62" s="2701"/>
      <c r="G62" s="2702"/>
      <c r="H62" s="2703"/>
      <c r="I62" s="2704"/>
      <c r="J62" s="2704"/>
      <c r="K62" s="2704"/>
      <c r="L62" s="2705"/>
      <c r="M62" s="2700"/>
      <c r="N62" s="2701"/>
      <c r="O62" s="2701"/>
      <c r="P62" s="2701"/>
      <c r="Q62" s="2702"/>
      <c r="R62" s="2703"/>
      <c r="S62" s="2704"/>
      <c r="T62" s="2704"/>
      <c r="U62" s="2704"/>
      <c r="V62" s="2705"/>
      <c r="W62" s="2739"/>
      <c r="X62" s="2740"/>
      <c r="Y62" s="2740"/>
      <c r="Z62" s="2740"/>
      <c r="AA62" s="2741"/>
      <c r="AB62" s="2706"/>
      <c r="AC62" s="2707"/>
      <c r="AD62" s="2704"/>
      <c r="AE62" s="2710"/>
      <c r="AF62" s="2711"/>
      <c r="AH62" s="2884"/>
      <c r="AI62" s="2736"/>
      <c r="AJ62" s="2700"/>
      <c r="AK62" s="2701"/>
      <c r="AL62" s="2701"/>
      <c r="AM62" s="2701"/>
      <c r="AN62" s="2702"/>
      <c r="AO62" s="2703"/>
      <c r="AP62" s="2704"/>
      <c r="AQ62" s="2704"/>
      <c r="AR62" s="2704"/>
      <c r="AS62" s="2705"/>
      <c r="AT62" s="2700"/>
      <c r="AU62" s="2701"/>
      <c r="AV62" s="2701"/>
      <c r="AW62" s="2701"/>
      <c r="AX62" s="2702"/>
      <c r="AY62" s="2703"/>
      <c r="AZ62" s="2704"/>
      <c r="BA62" s="2704"/>
      <c r="BB62" s="2704"/>
      <c r="BC62" s="2705"/>
      <c r="BD62" s="2739"/>
      <c r="BE62" s="2740"/>
      <c r="BF62" s="2740"/>
      <c r="BG62" s="2740"/>
      <c r="BH62" s="2741"/>
      <c r="BI62" s="2706"/>
      <c r="BJ62" s="2707"/>
      <c r="BK62" s="2704"/>
      <c r="BL62" s="2710"/>
      <c r="BM62" s="2887"/>
    </row>
    <row r="63" spans="1:65" ht="13.5" customHeight="1">
      <c r="A63" s="2712" t="s">
        <v>548</v>
      </c>
      <c r="B63" s="2713"/>
      <c r="C63" s="2716" t="s">
        <v>369</v>
      </c>
      <c r="D63" s="2718">
        <f>SUM(C49:G60)</f>
        <v>0</v>
      </c>
      <c r="E63" s="2718"/>
      <c r="F63" s="2718"/>
      <c r="G63" s="2720" t="s">
        <v>370</v>
      </c>
      <c r="H63" s="2708" t="s">
        <v>369</v>
      </c>
      <c r="I63" s="2710">
        <f>SUM(H49:L62)</f>
        <v>0</v>
      </c>
      <c r="J63" s="2710"/>
      <c r="K63" s="2710"/>
      <c r="L63" s="2720" t="s">
        <v>370</v>
      </c>
      <c r="M63" s="2708" t="s">
        <v>369</v>
      </c>
      <c r="N63" s="2718">
        <f>SUM(M49:Q62)</f>
        <v>0</v>
      </c>
      <c r="O63" s="2718"/>
      <c r="P63" s="2718"/>
      <c r="Q63" s="2720" t="s">
        <v>370</v>
      </c>
      <c r="R63" s="2708" t="s">
        <v>369</v>
      </c>
      <c r="S63" s="2710">
        <f>SUM(R49:V62)</f>
        <v>0</v>
      </c>
      <c r="T63" s="2710"/>
      <c r="U63" s="2710"/>
      <c r="V63" s="2720" t="s">
        <v>370</v>
      </c>
      <c r="W63" s="2708" t="s">
        <v>369</v>
      </c>
      <c r="X63" s="2724">
        <f>SUM(W49:AA62)</f>
        <v>0</v>
      </c>
      <c r="Y63" s="2724"/>
      <c r="Z63" s="2724"/>
      <c r="AA63" s="2720" t="s">
        <v>370</v>
      </c>
      <c r="AB63" s="2708" t="s">
        <v>369</v>
      </c>
      <c r="AC63" s="2726">
        <f>SUM(AB49:AF62)</f>
        <v>0</v>
      </c>
      <c r="AD63" s="2726"/>
      <c r="AE63" s="2726"/>
      <c r="AF63" s="2728" t="s">
        <v>370</v>
      </c>
      <c r="AH63" s="2883" t="s">
        <v>81</v>
      </c>
      <c r="AI63" s="2713"/>
      <c r="AJ63" s="2716" t="s">
        <v>369</v>
      </c>
      <c r="AK63" s="2899">
        <f>SUM(AJ49:AN60)</f>
        <v>0</v>
      </c>
      <c r="AL63" s="2899"/>
      <c r="AM63" s="2899"/>
      <c r="AN63" s="2720" t="s">
        <v>370</v>
      </c>
      <c r="AO63" s="2708" t="s">
        <v>369</v>
      </c>
      <c r="AP63" s="2710">
        <f>SUM(AO49:AS62)</f>
        <v>0</v>
      </c>
      <c r="AQ63" s="2710"/>
      <c r="AR63" s="2710"/>
      <c r="AS63" s="2720" t="s">
        <v>370</v>
      </c>
      <c r="AT63" s="2708" t="s">
        <v>369</v>
      </c>
      <c r="AU63" s="2718">
        <f>SUM(AT49:AX62)</f>
        <v>0</v>
      </c>
      <c r="AV63" s="2718"/>
      <c r="AW63" s="2718"/>
      <c r="AX63" s="2720" t="s">
        <v>370</v>
      </c>
      <c r="AY63" s="2708" t="s">
        <v>369</v>
      </c>
      <c r="AZ63" s="2710">
        <f>SUM(AY49:BC62)</f>
        <v>0</v>
      </c>
      <c r="BA63" s="2710"/>
      <c r="BB63" s="2710"/>
      <c r="BC63" s="2720" t="s">
        <v>370</v>
      </c>
      <c r="BD63" s="2708" t="s">
        <v>369</v>
      </c>
      <c r="BE63" s="2724">
        <f>SUM(BD49:BH62)</f>
        <v>0</v>
      </c>
      <c r="BF63" s="2724"/>
      <c r="BG63" s="2724"/>
      <c r="BH63" s="2720" t="s">
        <v>370</v>
      </c>
      <c r="BI63" s="2708" t="s">
        <v>369</v>
      </c>
      <c r="BJ63" s="2726">
        <f>SUM(BI49:BM62)</f>
        <v>0</v>
      </c>
      <c r="BK63" s="2726"/>
      <c r="BL63" s="2726"/>
      <c r="BM63" s="2879" t="s">
        <v>370</v>
      </c>
    </row>
    <row r="64" spans="1:65" ht="13.5" customHeight="1" thickBot="1">
      <c r="A64" s="2714"/>
      <c r="B64" s="2715"/>
      <c r="C64" s="2717"/>
      <c r="D64" s="2719"/>
      <c r="E64" s="2719"/>
      <c r="F64" s="2719"/>
      <c r="G64" s="2721"/>
      <c r="H64" s="2722"/>
      <c r="I64" s="2723"/>
      <c r="J64" s="2723"/>
      <c r="K64" s="2723"/>
      <c r="L64" s="2721"/>
      <c r="M64" s="2722"/>
      <c r="N64" s="2719"/>
      <c r="O64" s="2719"/>
      <c r="P64" s="2719"/>
      <c r="Q64" s="2721"/>
      <c r="R64" s="2722"/>
      <c r="S64" s="2723"/>
      <c r="T64" s="2723"/>
      <c r="U64" s="2723"/>
      <c r="V64" s="2721"/>
      <c r="W64" s="2722"/>
      <c r="X64" s="2725"/>
      <c r="Y64" s="2725"/>
      <c r="Z64" s="2725"/>
      <c r="AA64" s="2721"/>
      <c r="AB64" s="2722"/>
      <c r="AC64" s="2727"/>
      <c r="AD64" s="2727"/>
      <c r="AE64" s="2727"/>
      <c r="AF64" s="2729"/>
      <c r="AH64" s="2898"/>
      <c r="AI64" s="2715"/>
      <c r="AJ64" s="2717"/>
      <c r="AK64" s="2900"/>
      <c r="AL64" s="2900"/>
      <c r="AM64" s="2900"/>
      <c r="AN64" s="2721"/>
      <c r="AO64" s="2722"/>
      <c r="AP64" s="2723"/>
      <c r="AQ64" s="2723"/>
      <c r="AR64" s="2723"/>
      <c r="AS64" s="2721"/>
      <c r="AT64" s="2722"/>
      <c r="AU64" s="2719"/>
      <c r="AV64" s="2719"/>
      <c r="AW64" s="2719"/>
      <c r="AX64" s="2721"/>
      <c r="AY64" s="2722"/>
      <c r="AZ64" s="2723"/>
      <c r="BA64" s="2723"/>
      <c r="BB64" s="2723"/>
      <c r="BC64" s="2721"/>
      <c r="BD64" s="2722"/>
      <c r="BE64" s="2725"/>
      <c r="BF64" s="2725"/>
      <c r="BG64" s="2725"/>
      <c r="BH64" s="2721"/>
      <c r="BI64" s="2722"/>
      <c r="BJ64" s="2727"/>
      <c r="BK64" s="2727"/>
      <c r="BL64" s="2727"/>
      <c r="BM64" s="2888"/>
    </row>
    <row r="65" spans="1:65" ht="13.5" customHeight="1">
      <c r="A65" s="2661" t="s">
        <v>550</v>
      </c>
      <c r="B65" s="2662"/>
      <c r="C65" s="2662"/>
      <c r="D65" s="2662"/>
      <c r="E65" s="2662"/>
      <c r="F65" s="2662"/>
      <c r="G65" s="2662"/>
      <c r="H65" s="2662"/>
      <c r="I65" s="2662"/>
      <c r="J65" s="2662"/>
      <c r="K65" s="2662"/>
      <c r="L65" s="2662"/>
      <c r="M65" s="2662"/>
      <c r="N65" s="2662"/>
      <c r="O65" s="2662"/>
      <c r="P65" s="2662"/>
      <c r="Q65" s="2662"/>
      <c r="R65" s="2662"/>
      <c r="S65" s="2662"/>
      <c r="T65" s="2662"/>
      <c r="U65" s="2662"/>
      <c r="V65" s="2662"/>
      <c r="W65" s="2662"/>
      <c r="X65" s="2662"/>
      <c r="Y65" s="2662"/>
      <c r="Z65" s="2662"/>
      <c r="AA65" s="2662"/>
      <c r="AB65" s="2662"/>
      <c r="AC65" s="2662"/>
      <c r="AD65" s="2662"/>
      <c r="AE65" s="2662"/>
      <c r="AF65" s="2663"/>
      <c r="AH65" s="2889" t="s">
        <v>550</v>
      </c>
      <c r="AI65" s="2662"/>
      <c r="AJ65" s="2662"/>
      <c r="AK65" s="2662"/>
      <c r="AL65" s="2662"/>
      <c r="AM65" s="2662"/>
      <c r="AN65" s="2662"/>
      <c r="AO65" s="2662"/>
      <c r="AP65" s="2662"/>
      <c r="AQ65" s="2662"/>
      <c r="AR65" s="2662"/>
      <c r="AS65" s="2662"/>
      <c r="AT65" s="2662"/>
      <c r="AU65" s="2662"/>
      <c r="AV65" s="2662"/>
      <c r="AW65" s="2662"/>
      <c r="AX65" s="2662"/>
      <c r="AY65" s="2662"/>
      <c r="AZ65" s="2662"/>
      <c r="BA65" s="2662"/>
      <c r="BB65" s="2662"/>
      <c r="BC65" s="2662"/>
      <c r="BD65" s="2662"/>
      <c r="BE65" s="2662"/>
      <c r="BF65" s="2662"/>
      <c r="BG65" s="2662"/>
      <c r="BH65" s="2662"/>
      <c r="BI65" s="2662"/>
      <c r="BJ65" s="2662"/>
      <c r="BK65" s="2662"/>
      <c r="BL65" s="2662"/>
      <c r="BM65" s="2890"/>
    </row>
    <row r="66" spans="1:65" ht="13.5" customHeight="1">
      <c r="A66" s="2664"/>
      <c r="B66" s="2665"/>
      <c r="C66" s="2665"/>
      <c r="D66" s="2665"/>
      <c r="E66" s="2665"/>
      <c r="F66" s="2665"/>
      <c r="G66" s="2665"/>
      <c r="H66" s="2665"/>
      <c r="I66" s="2665"/>
      <c r="J66" s="2665"/>
      <c r="K66" s="2665"/>
      <c r="L66" s="2665"/>
      <c r="M66" s="2665"/>
      <c r="N66" s="2665"/>
      <c r="O66" s="2665"/>
      <c r="P66" s="2665"/>
      <c r="Q66" s="2665"/>
      <c r="R66" s="2665"/>
      <c r="S66" s="2665"/>
      <c r="T66" s="2665"/>
      <c r="U66" s="2665"/>
      <c r="V66" s="2665"/>
      <c r="W66" s="2665"/>
      <c r="X66" s="2665"/>
      <c r="Y66" s="2665"/>
      <c r="Z66" s="2665"/>
      <c r="AA66" s="2665"/>
      <c r="AB66" s="2665"/>
      <c r="AC66" s="2665"/>
      <c r="AD66" s="2665"/>
      <c r="AE66" s="2665"/>
      <c r="AF66" s="2666"/>
      <c r="AH66" s="2891"/>
      <c r="AI66" s="2665"/>
      <c r="AJ66" s="2665"/>
      <c r="AK66" s="2665"/>
      <c r="AL66" s="2665"/>
      <c r="AM66" s="2665"/>
      <c r="AN66" s="2665"/>
      <c r="AO66" s="2665"/>
      <c r="AP66" s="2665"/>
      <c r="AQ66" s="2665"/>
      <c r="AR66" s="2665"/>
      <c r="AS66" s="2665"/>
      <c r="AT66" s="2665"/>
      <c r="AU66" s="2665"/>
      <c r="AV66" s="2665"/>
      <c r="AW66" s="2665"/>
      <c r="AX66" s="2665"/>
      <c r="AY66" s="2665"/>
      <c r="AZ66" s="2665"/>
      <c r="BA66" s="2665"/>
      <c r="BB66" s="2665"/>
      <c r="BC66" s="2665"/>
      <c r="BD66" s="2665"/>
      <c r="BE66" s="2665"/>
      <c r="BF66" s="2665"/>
      <c r="BG66" s="2665"/>
      <c r="BH66" s="2665"/>
      <c r="BI66" s="2665"/>
      <c r="BJ66" s="2665"/>
      <c r="BK66" s="2665"/>
      <c r="BL66" s="2665"/>
      <c r="BM66" s="2892"/>
    </row>
    <row r="67" spans="1:65" ht="15" customHeight="1">
      <c r="A67" s="2667" t="s">
        <v>356</v>
      </c>
      <c r="B67" s="2668"/>
      <c r="C67" s="2669">
        <v>1500</v>
      </c>
      <c r="D67" s="2670"/>
      <c r="E67" s="2670"/>
      <c r="F67" s="2670"/>
      <c r="G67" s="2670"/>
      <c r="H67" s="2671">
        <v>1200</v>
      </c>
      <c r="I67" s="2672"/>
      <c r="J67" s="2672"/>
      <c r="K67" s="2672"/>
      <c r="L67" s="2672"/>
      <c r="M67" s="2670">
        <v>900</v>
      </c>
      <c r="N67" s="2670"/>
      <c r="O67" s="2670"/>
      <c r="P67" s="2670"/>
      <c r="Q67" s="2670"/>
      <c r="R67" s="2672">
        <v>750</v>
      </c>
      <c r="S67" s="2672"/>
      <c r="T67" s="2672"/>
      <c r="U67" s="2672"/>
      <c r="V67" s="2672"/>
      <c r="W67" s="2673">
        <v>600</v>
      </c>
      <c r="X67" s="2673"/>
      <c r="Y67" s="2673"/>
      <c r="Z67" s="2673"/>
      <c r="AA67" s="2673"/>
      <c r="AB67" s="2674">
        <v>300</v>
      </c>
      <c r="AC67" s="2674"/>
      <c r="AD67" s="2674"/>
      <c r="AE67" s="2674"/>
      <c r="AF67" s="2675"/>
      <c r="AH67" s="2893" t="s">
        <v>356</v>
      </c>
      <c r="AI67" s="2668"/>
      <c r="AJ67" s="2894">
        <v>1500</v>
      </c>
      <c r="AK67" s="2895"/>
      <c r="AL67" s="2895"/>
      <c r="AM67" s="2895"/>
      <c r="AN67" s="2895"/>
      <c r="AO67" s="2896">
        <v>1200</v>
      </c>
      <c r="AP67" s="2668"/>
      <c r="AQ67" s="2668"/>
      <c r="AR67" s="2668"/>
      <c r="AS67" s="2668"/>
      <c r="AT67" s="2670">
        <v>900</v>
      </c>
      <c r="AU67" s="2670"/>
      <c r="AV67" s="2670"/>
      <c r="AW67" s="2670"/>
      <c r="AX67" s="2670"/>
      <c r="AY67" s="2672">
        <v>750</v>
      </c>
      <c r="AZ67" s="2672"/>
      <c r="BA67" s="2672"/>
      <c r="BB67" s="2672"/>
      <c r="BC67" s="2672"/>
      <c r="BD67" s="2673">
        <v>600</v>
      </c>
      <c r="BE67" s="2673"/>
      <c r="BF67" s="2673"/>
      <c r="BG67" s="2673"/>
      <c r="BH67" s="2673"/>
      <c r="BI67" s="2674">
        <v>300</v>
      </c>
      <c r="BJ67" s="2674"/>
      <c r="BK67" s="2674"/>
      <c r="BL67" s="2674"/>
      <c r="BM67" s="2897"/>
    </row>
    <row r="68" spans="1:65" ht="15" customHeight="1">
      <c r="A68" s="2676" t="s">
        <v>357</v>
      </c>
      <c r="B68" s="2677"/>
      <c r="C68" s="2678">
        <v>6000</v>
      </c>
      <c r="D68" s="2678"/>
      <c r="E68" s="2678"/>
      <c r="F68" s="2678"/>
      <c r="G68" s="2678"/>
      <c r="H68" s="2679">
        <v>4800</v>
      </c>
      <c r="I68" s="2679"/>
      <c r="J68" s="2679"/>
      <c r="K68" s="2679"/>
      <c r="L68" s="2679"/>
      <c r="M68" s="2678">
        <v>3600</v>
      </c>
      <c r="N68" s="2678"/>
      <c r="O68" s="2678"/>
      <c r="P68" s="2678"/>
      <c r="Q68" s="2678"/>
      <c r="R68" s="2679">
        <v>3000</v>
      </c>
      <c r="S68" s="2679"/>
      <c r="T68" s="2679"/>
      <c r="U68" s="2679"/>
      <c r="V68" s="2679"/>
      <c r="W68" s="2680">
        <v>2400</v>
      </c>
      <c r="X68" s="2681"/>
      <c r="Y68" s="2681"/>
      <c r="Z68" s="2681"/>
      <c r="AA68" s="2681"/>
      <c r="AB68" s="2682">
        <v>1200</v>
      </c>
      <c r="AC68" s="2683"/>
      <c r="AD68" s="2683"/>
      <c r="AE68" s="2683"/>
      <c r="AF68" s="2684"/>
      <c r="AH68" s="2872" t="s">
        <v>357</v>
      </c>
      <c r="AI68" s="2677"/>
      <c r="AJ68" s="2911">
        <v>6000</v>
      </c>
      <c r="AK68" s="2911"/>
      <c r="AL68" s="2911"/>
      <c r="AM68" s="2911"/>
      <c r="AN68" s="2911"/>
      <c r="AO68" s="2912">
        <v>4800</v>
      </c>
      <c r="AP68" s="2912"/>
      <c r="AQ68" s="2912"/>
      <c r="AR68" s="2912"/>
      <c r="AS68" s="2912"/>
      <c r="AT68" s="2678">
        <v>3600</v>
      </c>
      <c r="AU68" s="2678"/>
      <c r="AV68" s="2678"/>
      <c r="AW68" s="2678"/>
      <c r="AX68" s="2678"/>
      <c r="AY68" s="2679">
        <v>3000</v>
      </c>
      <c r="AZ68" s="2679"/>
      <c r="BA68" s="2679"/>
      <c r="BB68" s="2679"/>
      <c r="BC68" s="2679"/>
      <c r="BD68" s="2680">
        <v>2400</v>
      </c>
      <c r="BE68" s="2681"/>
      <c r="BF68" s="2681"/>
      <c r="BG68" s="2681"/>
      <c r="BH68" s="2681"/>
      <c r="BI68" s="2682">
        <v>1200</v>
      </c>
      <c r="BJ68" s="2683"/>
      <c r="BK68" s="2683"/>
      <c r="BL68" s="2683"/>
      <c r="BM68" s="2913"/>
    </row>
    <row r="69" spans="1:65" ht="15" customHeight="1">
      <c r="A69" s="2685" t="s">
        <v>350</v>
      </c>
      <c r="B69" s="2686"/>
      <c r="C69" s="438"/>
      <c r="D69" s="2687" t="s">
        <v>515</v>
      </c>
      <c r="E69" s="2688"/>
      <c r="F69" s="2688"/>
      <c r="G69" s="2689"/>
      <c r="H69" s="296"/>
      <c r="I69" s="314"/>
      <c r="J69" s="314"/>
      <c r="K69" s="314"/>
      <c r="L69" s="413"/>
      <c r="M69" s="434"/>
      <c r="N69" s="435"/>
      <c r="O69" s="435"/>
      <c r="P69" s="435"/>
      <c r="Q69" s="419"/>
      <c r="R69" s="438"/>
      <c r="S69" s="2690" t="s">
        <v>526</v>
      </c>
      <c r="T69" s="2691"/>
      <c r="U69" s="2691"/>
      <c r="V69" s="2692"/>
      <c r="W69" s="443"/>
      <c r="X69" s="444"/>
      <c r="Y69" s="444"/>
      <c r="Z69" s="444"/>
      <c r="AA69" s="419"/>
      <c r="AB69" s="445"/>
      <c r="AC69" s="2693"/>
      <c r="AD69" s="2693"/>
      <c r="AE69" s="2693"/>
      <c r="AF69" s="2694"/>
      <c r="AH69" s="2914" t="s">
        <v>350</v>
      </c>
      <c r="AI69" s="2686"/>
      <c r="AJ69" s="438"/>
      <c r="AK69" s="2687" t="s">
        <v>515</v>
      </c>
      <c r="AL69" s="2688"/>
      <c r="AM69" s="2688"/>
      <c r="AN69" s="2689"/>
      <c r="AO69" s="296"/>
      <c r="AP69" s="314"/>
      <c r="AQ69" s="314"/>
      <c r="AR69" s="314"/>
      <c r="AS69" s="824"/>
      <c r="AT69" s="434"/>
      <c r="AU69" s="435"/>
      <c r="AV69" s="435"/>
      <c r="AW69" s="435"/>
      <c r="AX69" s="825"/>
      <c r="AY69" s="438"/>
      <c r="AZ69" s="2690" t="s">
        <v>526</v>
      </c>
      <c r="BA69" s="2691"/>
      <c r="BB69" s="2691"/>
      <c r="BC69" s="2692"/>
      <c r="BD69" s="443"/>
      <c r="BE69" s="810"/>
      <c r="BF69" s="810"/>
      <c r="BG69" s="810"/>
      <c r="BH69" s="825"/>
      <c r="BI69" s="445"/>
      <c r="BJ69" s="2693"/>
      <c r="BK69" s="2693"/>
      <c r="BL69" s="2693"/>
      <c r="BM69" s="2915"/>
    </row>
    <row r="70" spans="1:65" ht="15" customHeight="1" thickBot="1">
      <c r="A70" s="2622" t="s">
        <v>352</v>
      </c>
      <c r="B70" s="2623"/>
      <c r="C70" s="317"/>
      <c r="D70" s="291"/>
      <c r="E70" s="291"/>
      <c r="F70" s="291"/>
      <c r="G70" s="417"/>
      <c r="H70" s="345"/>
      <c r="I70" s="2624" t="s">
        <v>520</v>
      </c>
      <c r="J70" s="2624"/>
      <c r="K70" s="2624"/>
      <c r="L70" s="2624"/>
      <c r="M70" s="345"/>
      <c r="N70" s="2625" t="s">
        <v>521</v>
      </c>
      <c r="O70" s="2626"/>
      <c r="P70" s="2626"/>
      <c r="Q70" s="2627"/>
      <c r="R70" s="292"/>
      <c r="S70" s="423"/>
      <c r="T70" s="423"/>
      <c r="U70" s="423"/>
      <c r="V70" s="316"/>
      <c r="W70" s="345"/>
      <c r="X70" s="425" t="s">
        <v>527</v>
      </c>
      <c r="Y70" s="423"/>
      <c r="Z70" s="423"/>
      <c r="AA70" s="418"/>
      <c r="AB70" s="345"/>
      <c r="AC70" s="2626" t="s">
        <v>516</v>
      </c>
      <c r="AD70" s="2626"/>
      <c r="AE70" s="2626"/>
      <c r="AF70" s="2628"/>
      <c r="AH70" s="2901" t="s">
        <v>352</v>
      </c>
      <c r="AI70" s="2623"/>
      <c r="AJ70" s="317"/>
      <c r="AK70" s="291"/>
      <c r="AL70" s="291"/>
      <c r="AM70" s="291"/>
      <c r="AN70" s="417"/>
      <c r="AO70" s="345"/>
      <c r="AP70" s="2624" t="s">
        <v>520</v>
      </c>
      <c r="AQ70" s="2624"/>
      <c r="AR70" s="2624"/>
      <c r="AS70" s="2624"/>
      <c r="AT70" s="345"/>
      <c r="AU70" s="2625" t="s">
        <v>521</v>
      </c>
      <c r="AV70" s="2626"/>
      <c r="AW70" s="2626"/>
      <c r="AX70" s="2627"/>
      <c r="AY70" s="292"/>
      <c r="AZ70" s="827"/>
      <c r="BA70" s="827"/>
      <c r="BB70" s="827"/>
      <c r="BC70" s="808"/>
      <c r="BD70" s="345"/>
      <c r="BE70" s="809" t="s">
        <v>527</v>
      </c>
      <c r="BF70" s="827"/>
      <c r="BG70" s="827"/>
      <c r="BH70" s="418"/>
      <c r="BI70" s="345"/>
      <c r="BJ70" s="2626" t="s">
        <v>516</v>
      </c>
      <c r="BK70" s="2626"/>
      <c r="BL70" s="2626"/>
      <c r="BM70" s="2863"/>
    </row>
    <row r="71" spans="1:65" ht="13.5" customHeight="1">
      <c r="A71" s="2629" t="s">
        <v>552</v>
      </c>
      <c r="B71" s="2629"/>
      <c r="C71" s="2629"/>
      <c r="D71" s="2629"/>
      <c r="E71" s="2629"/>
      <c r="F71" s="2629"/>
      <c r="G71" s="2629"/>
      <c r="H71" s="2629"/>
      <c r="I71" s="2629"/>
      <c r="J71" s="2629"/>
      <c r="K71" s="2629"/>
      <c r="L71" s="2629"/>
      <c r="M71" s="2629"/>
      <c r="N71" s="2629"/>
      <c r="O71" s="2629"/>
      <c r="P71" s="2629"/>
      <c r="Q71" s="2629"/>
      <c r="R71" s="2629"/>
      <c r="S71" s="2629"/>
      <c r="T71" s="2629"/>
      <c r="U71" s="2629"/>
      <c r="V71" s="2630"/>
      <c r="W71" s="2633" t="s">
        <v>356</v>
      </c>
      <c r="X71" s="2634"/>
      <c r="Y71" s="2635"/>
      <c r="Z71" s="2642" t="str">
        <f>IF(COUNTIF(C69,$BN$4)*C67+COUNTIF(H70,$BN$4)*H67+COUNTIF(M70,$BN$4)*M67+COUNTIF(R69,$BN$4)*R67+COUNTIF(W70,$BN$4)*W67+COUNTIF(AB70,$BN$4)*AB67+C47*D63+H47*I63+M47*N63+R47*S63+W47*X63+AB47*AC63=0,"",COUNTIF(C69,$BN$4)*C67+COUNTIF(H70,$BN$4)*H67+COUNTIF(M70,$BN$4)*M67+COUNTIF(R69,$BN$4)*R67+COUNTIF(W70,$BN$4)*W67+COUNTIF(AB70,$BN$4)*AB67+C47*D63+H47*I63+M47*N63+R47*S63+W47*X63+AB47*AC63)</f>
        <v/>
      </c>
      <c r="AA71" s="2642"/>
      <c r="AB71" s="2642"/>
      <c r="AC71" s="2642"/>
      <c r="AD71" s="2642"/>
      <c r="AE71" s="2645" t="s">
        <v>551</v>
      </c>
      <c r="AF71" s="2646"/>
      <c r="AH71" s="2902" t="s">
        <v>552</v>
      </c>
      <c r="AI71" s="2629"/>
      <c r="AJ71" s="2629"/>
      <c r="AK71" s="2629"/>
      <c r="AL71" s="2629"/>
      <c r="AM71" s="2629"/>
      <c r="AN71" s="2629"/>
      <c r="AO71" s="2629"/>
      <c r="AP71" s="2629"/>
      <c r="AQ71" s="2629"/>
      <c r="AR71" s="2629"/>
      <c r="AS71" s="2629"/>
      <c r="AT71" s="2629"/>
      <c r="AU71" s="2629"/>
      <c r="AV71" s="2629"/>
      <c r="AW71" s="2629"/>
      <c r="AX71" s="2629"/>
      <c r="AY71" s="2629"/>
      <c r="AZ71" s="2629"/>
      <c r="BA71" s="2629"/>
      <c r="BB71" s="2629"/>
      <c r="BC71" s="2630"/>
      <c r="BD71" s="2633" t="s">
        <v>356</v>
      </c>
      <c r="BE71" s="2634"/>
      <c r="BF71" s="2635"/>
      <c r="BG71" s="2904" t="str">
        <f>IF(COUNTIF(AJ69,$BN$4)*AJ67+COUNTIF(AO70,$BN$4)*AO67+COUNTIF(AT70,$BN$4)*AT67+COUNTIF(AY69,$BN$4)*AY67+COUNTIF(BD70,$BN$4)*BD67+COUNTIF(BI70,$BN$4)*BI67+AJ47*AK63+AO47*AP63+AT47*AU63+AY47*AZ63+BD47*BE63+BI47*BJ63=0,"",COUNTIF(AJ69,$BN$4)*AJ67+COUNTIF(AO70,$BN$4)*AO67+COUNTIF(AT70,$BN$4)*AT67+COUNTIF(AY69,$BN$4)*AY67+COUNTIF(BD70,$BN$4)*BD67+COUNTIF(BI70,$BN$4)*BI67+AJ47*AK63+AO47*AP63+AT47*AU63+AY47*AZ63+BD47*BE63+BI47*BJ63)</f>
        <v/>
      </c>
      <c r="BH71" s="2904"/>
      <c r="BI71" s="2904"/>
      <c r="BJ71" s="2904"/>
      <c r="BK71" s="2904"/>
      <c r="BL71" s="2645" t="s">
        <v>551</v>
      </c>
      <c r="BM71" s="2907"/>
    </row>
    <row r="72" spans="1:65" ht="13.5" customHeight="1">
      <c r="A72" s="2631"/>
      <c r="B72" s="2631"/>
      <c r="C72" s="2631"/>
      <c r="D72" s="2631"/>
      <c r="E72" s="2631"/>
      <c r="F72" s="2631"/>
      <c r="G72" s="2631"/>
      <c r="H72" s="2631"/>
      <c r="I72" s="2631"/>
      <c r="J72" s="2631"/>
      <c r="K72" s="2631"/>
      <c r="L72" s="2631"/>
      <c r="M72" s="2631"/>
      <c r="N72" s="2631"/>
      <c r="O72" s="2631"/>
      <c r="P72" s="2631"/>
      <c r="Q72" s="2631"/>
      <c r="R72" s="2631"/>
      <c r="S72" s="2631"/>
      <c r="T72" s="2631"/>
      <c r="U72" s="2631"/>
      <c r="V72" s="2632"/>
      <c r="W72" s="2636"/>
      <c r="X72" s="2637"/>
      <c r="Y72" s="2638"/>
      <c r="Z72" s="2643"/>
      <c r="AA72" s="2643"/>
      <c r="AB72" s="2643"/>
      <c r="AC72" s="2643"/>
      <c r="AD72" s="2643"/>
      <c r="AE72" s="2647"/>
      <c r="AF72" s="2648"/>
      <c r="AH72" s="2903"/>
      <c r="AI72" s="2631"/>
      <c r="AJ72" s="2631"/>
      <c r="AK72" s="2631"/>
      <c r="AL72" s="2631"/>
      <c r="AM72" s="2631"/>
      <c r="AN72" s="2631"/>
      <c r="AO72" s="2631"/>
      <c r="AP72" s="2631"/>
      <c r="AQ72" s="2631"/>
      <c r="AR72" s="2631"/>
      <c r="AS72" s="2631"/>
      <c r="AT72" s="2631"/>
      <c r="AU72" s="2631"/>
      <c r="AV72" s="2631"/>
      <c r="AW72" s="2631"/>
      <c r="AX72" s="2631"/>
      <c r="AY72" s="2631"/>
      <c r="AZ72" s="2631"/>
      <c r="BA72" s="2631"/>
      <c r="BB72" s="2631"/>
      <c r="BC72" s="2632"/>
      <c r="BD72" s="2636"/>
      <c r="BE72" s="2637"/>
      <c r="BF72" s="2638"/>
      <c r="BG72" s="2905"/>
      <c r="BH72" s="2905"/>
      <c r="BI72" s="2905"/>
      <c r="BJ72" s="2905"/>
      <c r="BK72" s="2905"/>
      <c r="BL72" s="2647"/>
      <c r="BM72" s="2908"/>
    </row>
    <row r="73" spans="1:65" ht="13.5" customHeight="1">
      <c r="A73" s="2631"/>
      <c r="B73" s="2631"/>
      <c r="C73" s="2631"/>
      <c r="D73" s="2631"/>
      <c r="E73" s="2631"/>
      <c r="F73" s="2631"/>
      <c r="G73" s="2631"/>
      <c r="H73" s="2631"/>
      <c r="I73" s="2631"/>
      <c r="J73" s="2631"/>
      <c r="K73" s="2631"/>
      <c r="L73" s="2631"/>
      <c r="M73" s="2631"/>
      <c r="N73" s="2631"/>
      <c r="O73" s="2631"/>
      <c r="P73" s="2631"/>
      <c r="Q73" s="2631"/>
      <c r="R73" s="2631"/>
      <c r="S73" s="2631"/>
      <c r="T73" s="2631"/>
      <c r="U73" s="2631"/>
      <c r="V73" s="2632"/>
      <c r="W73" s="2639"/>
      <c r="X73" s="2640"/>
      <c r="Y73" s="2641"/>
      <c r="Z73" s="2644"/>
      <c r="AA73" s="2644"/>
      <c r="AB73" s="2644"/>
      <c r="AC73" s="2644"/>
      <c r="AD73" s="2644"/>
      <c r="AE73" s="2649"/>
      <c r="AF73" s="2650"/>
      <c r="AH73" s="2903"/>
      <c r="AI73" s="2631"/>
      <c r="AJ73" s="2631"/>
      <c r="AK73" s="2631"/>
      <c r="AL73" s="2631"/>
      <c r="AM73" s="2631"/>
      <c r="AN73" s="2631"/>
      <c r="AO73" s="2631"/>
      <c r="AP73" s="2631"/>
      <c r="AQ73" s="2631"/>
      <c r="AR73" s="2631"/>
      <c r="AS73" s="2631"/>
      <c r="AT73" s="2631"/>
      <c r="AU73" s="2631"/>
      <c r="AV73" s="2631"/>
      <c r="AW73" s="2631"/>
      <c r="AX73" s="2631"/>
      <c r="AY73" s="2631"/>
      <c r="AZ73" s="2631"/>
      <c r="BA73" s="2631"/>
      <c r="BB73" s="2631"/>
      <c r="BC73" s="2632"/>
      <c r="BD73" s="2639"/>
      <c r="BE73" s="2640"/>
      <c r="BF73" s="2641"/>
      <c r="BG73" s="2906"/>
      <c r="BH73" s="2906"/>
      <c r="BI73" s="2906"/>
      <c r="BJ73" s="2906"/>
      <c r="BK73" s="2906"/>
      <c r="BL73" s="2649"/>
      <c r="BM73" s="2909"/>
    </row>
    <row r="74" spans="1:65" ht="13.5" customHeight="1">
      <c r="A74" s="2631"/>
      <c r="B74" s="2631"/>
      <c r="C74" s="2631"/>
      <c r="D74" s="2631"/>
      <c r="E74" s="2631"/>
      <c r="F74" s="2631"/>
      <c r="G74" s="2631"/>
      <c r="H74" s="2631"/>
      <c r="I74" s="2631"/>
      <c r="J74" s="2631"/>
      <c r="K74" s="2631"/>
      <c r="L74" s="2631"/>
      <c r="M74" s="2631"/>
      <c r="N74" s="2631"/>
      <c r="O74" s="2631"/>
      <c r="P74" s="2631"/>
      <c r="Q74" s="2631"/>
      <c r="R74" s="2631"/>
      <c r="S74" s="2631"/>
      <c r="T74" s="2631"/>
      <c r="U74" s="2631"/>
      <c r="V74" s="2632"/>
      <c r="W74" s="2651" t="s">
        <v>357</v>
      </c>
      <c r="X74" s="2652"/>
      <c r="Y74" s="2653"/>
      <c r="Z74" s="2657" t="str">
        <f>IF(COUNTIF(C69,$BN$4)*C68+COUNTIF(H70,$BN$4)*H68+COUNTIF(M70,$BN$4)*M68+COUNTIF(R69,$BN$4)*R68+COUNTIF(W70,$BN$4)*W68+COUNTIF(AB70,$BN$4)*AB68+C48*D63+H48*I63+M48*N63+R48*S63+W48*X63+AB48*AC63=0,"",COUNTIF(C69,$BN$4)*C68+COUNTIF(H70,$BN$4)*H68+COUNTIF(M70,$BN$4)*M68+COUNTIF(R69,$BN$4)*R68+COUNTIF(W70,$BN$4)*W68+COUNTIF(AB70,$BN$4)*AB68+C48*D63+H48*I63+M48*N63+R48*S63+W48*X63+AB48*AC63)</f>
        <v/>
      </c>
      <c r="AA74" s="2657"/>
      <c r="AB74" s="2657"/>
      <c r="AC74" s="2657"/>
      <c r="AD74" s="2657"/>
      <c r="AE74" s="2647" t="s">
        <v>551</v>
      </c>
      <c r="AF74" s="2648"/>
      <c r="AH74" s="2903"/>
      <c r="AI74" s="2631"/>
      <c r="AJ74" s="2631"/>
      <c r="AK74" s="2631"/>
      <c r="AL74" s="2631"/>
      <c r="AM74" s="2631"/>
      <c r="AN74" s="2631"/>
      <c r="AO74" s="2631"/>
      <c r="AP74" s="2631"/>
      <c r="AQ74" s="2631"/>
      <c r="AR74" s="2631"/>
      <c r="AS74" s="2631"/>
      <c r="AT74" s="2631"/>
      <c r="AU74" s="2631"/>
      <c r="AV74" s="2631"/>
      <c r="AW74" s="2631"/>
      <c r="AX74" s="2631"/>
      <c r="AY74" s="2631"/>
      <c r="AZ74" s="2631"/>
      <c r="BA74" s="2631"/>
      <c r="BB74" s="2631"/>
      <c r="BC74" s="2632"/>
      <c r="BD74" s="2651" t="s">
        <v>357</v>
      </c>
      <c r="BE74" s="2652"/>
      <c r="BF74" s="2653"/>
      <c r="BG74" s="2910" t="str">
        <f>IF(COUNTIF(AJ69,$BN$4)*AJ68+COUNTIF(AO70,$BN$4)*AO68+COUNTIF(AT70,$BN$4)*AT68+COUNTIF(AY69,$BN$4)*AY68+COUNTIF(BD70,$BN$4)*BD68+COUNTIF(BI70,$BN$4)*BI68+AJ48*AK63+AO48*AP63+AT48*AU63+AY48*AZ63+BD48*BE63+BI48*BJ63=0,"",COUNTIF(AJ69,$BN$4)*AJ68+COUNTIF(AO70,$BN$4)*AO68+COUNTIF(AT70,$BN$4)*AT68+COUNTIF(AY69,$BN$4)*AY68+COUNTIF(BD70,$BN$4)*BD68+COUNTIF(BI70,$BN$4)*BI68+AJ48*AK63+AO48*AP63+AT48*AU63+AY48*AZ63+BD48*BE63+BI48*BJ63)</f>
        <v/>
      </c>
      <c r="BH74" s="2910"/>
      <c r="BI74" s="2910"/>
      <c r="BJ74" s="2910"/>
      <c r="BK74" s="2910"/>
      <c r="BL74" s="2647" t="s">
        <v>551</v>
      </c>
      <c r="BM74" s="2908"/>
    </row>
    <row r="75" spans="1:65" ht="13.5" customHeight="1">
      <c r="A75" s="2631"/>
      <c r="B75" s="2631"/>
      <c r="C75" s="2631"/>
      <c r="D75" s="2631"/>
      <c r="E75" s="2631"/>
      <c r="F75" s="2631"/>
      <c r="G75" s="2631"/>
      <c r="H75" s="2631"/>
      <c r="I75" s="2631"/>
      <c r="J75" s="2631"/>
      <c r="K75" s="2631"/>
      <c r="L75" s="2631"/>
      <c r="M75" s="2631"/>
      <c r="N75" s="2631"/>
      <c r="O75" s="2631"/>
      <c r="P75" s="2631"/>
      <c r="Q75" s="2631"/>
      <c r="R75" s="2631"/>
      <c r="S75" s="2631"/>
      <c r="T75" s="2631"/>
      <c r="U75" s="2631"/>
      <c r="V75" s="2632"/>
      <c r="W75" s="2636"/>
      <c r="X75" s="2637"/>
      <c r="Y75" s="2638"/>
      <c r="Z75" s="2643"/>
      <c r="AA75" s="2643"/>
      <c r="AB75" s="2643"/>
      <c r="AC75" s="2643"/>
      <c r="AD75" s="2643"/>
      <c r="AE75" s="2647"/>
      <c r="AF75" s="2648"/>
      <c r="AH75" s="2903"/>
      <c r="AI75" s="2631"/>
      <c r="AJ75" s="2631"/>
      <c r="AK75" s="2631"/>
      <c r="AL75" s="2631"/>
      <c r="AM75" s="2631"/>
      <c r="AN75" s="2631"/>
      <c r="AO75" s="2631"/>
      <c r="AP75" s="2631"/>
      <c r="AQ75" s="2631"/>
      <c r="AR75" s="2631"/>
      <c r="AS75" s="2631"/>
      <c r="AT75" s="2631"/>
      <c r="AU75" s="2631"/>
      <c r="AV75" s="2631"/>
      <c r="AW75" s="2631"/>
      <c r="AX75" s="2631"/>
      <c r="AY75" s="2631"/>
      <c r="AZ75" s="2631"/>
      <c r="BA75" s="2631"/>
      <c r="BB75" s="2631"/>
      <c r="BC75" s="2632"/>
      <c r="BD75" s="2636"/>
      <c r="BE75" s="2637"/>
      <c r="BF75" s="2638"/>
      <c r="BG75" s="2905"/>
      <c r="BH75" s="2905"/>
      <c r="BI75" s="2905"/>
      <c r="BJ75" s="2905"/>
      <c r="BK75" s="2905"/>
      <c r="BL75" s="2647"/>
      <c r="BM75" s="2908"/>
    </row>
    <row r="76" spans="1:65" ht="13.5" customHeight="1" thickBot="1">
      <c r="A76" s="2631"/>
      <c r="B76" s="2631"/>
      <c r="C76" s="2631"/>
      <c r="D76" s="2631"/>
      <c r="E76" s="2631"/>
      <c r="F76" s="2631"/>
      <c r="G76" s="2631"/>
      <c r="H76" s="2631"/>
      <c r="I76" s="2631"/>
      <c r="J76" s="2631"/>
      <c r="K76" s="2631"/>
      <c r="L76" s="2631"/>
      <c r="M76" s="2631"/>
      <c r="N76" s="2631"/>
      <c r="O76" s="2631"/>
      <c r="P76" s="2631"/>
      <c r="Q76" s="2631"/>
      <c r="R76" s="2631"/>
      <c r="S76" s="2631"/>
      <c r="T76" s="2631"/>
      <c r="U76" s="2631"/>
      <c r="V76" s="2632"/>
      <c r="W76" s="2654"/>
      <c r="X76" s="2655"/>
      <c r="Y76" s="2656"/>
      <c r="Z76" s="2658"/>
      <c r="AA76" s="2658"/>
      <c r="AB76" s="2658"/>
      <c r="AC76" s="2658"/>
      <c r="AD76" s="2658"/>
      <c r="AE76" s="2659"/>
      <c r="AF76" s="2660"/>
      <c r="AH76" s="2903"/>
      <c r="AI76" s="2631"/>
      <c r="AJ76" s="2631"/>
      <c r="AK76" s="2631"/>
      <c r="AL76" s="2631"/>
      <c r="AM76" s="2631"/>
      <c r="AN76" s="2631"/>
      <c r="AO76" s="2631"/>
      <c r="AP76" s="2631"/>
      <c r="AQ76" s="2631"/>
      <c r="AR76" s="2631"/>
      <c r="AS76" s="2631"/>
      <c r="AT76" s="2631"/>
      <c r="AU76" s="2631"/>
      <c r="AV76" s="2631"/>
      <c r="AW76" s="2631"/>
      <c r="AX76" s="2631"/>
      <c r="AY76" s="2631"/>
      <c r="AZ76" s="2631"/>
      <c r="BA76" s="2631"/>
      <c r="BB76" s="2631"/>
      <c r="BC76" s="2632"/>
      <c r="BD76" s="2636"/>
      <c r="BE76" s="2637"/>
      <c r="BF76" s="2638"/>
      <c r="BG76" s="2905"/>
      <c r="BH76" s="2905"/>
      <c r="BI76" s="2905"/>
      <c r="BJ76" s="2905"/>
      <c r="BK76" s="2905"/>
      <c r="BL76" s="2647"/>
      <c r="BM76" s="2908"/>
    </row>
    <row r="77" spans="1:65" ht="13.5" customHeight="1" thickTop="1">
      <c r="B77" s="577"/>
      <c r="G77" s="577"/>
      <c r="N77" s="729" t="s">
        <v>382</v>
      </c>
      <c r="O77" s="729"/>
      <c r="P77" s="729"/>
      <c r="Q77" s="729"/>
      <c r="R77" s="729"/>
      <c r="S77" s="729"/>
      <c r="T77" s="729"/>
      <c r="U77" s="729"/>
      <c r="V77" s="729"/>
      <c r="W77" s="729"/>
      <c r="X77" s="729"/>
      <c r="Y77" s="729"/>
      <c r="Z77" s="729"/>
      <c r="AA77" s="729"/>
      <c r="AB77" s="729"/>
      <c r="AC77" s="729"/>
      <c r="AD77" s="729"/>
      <c r="AE77" s="729"/>
      <c r="AF77" s="729"/>
      <c r="AH77" s="869"/>
      <c r="AI77" s="870"/>
      <c r="AJ77" s="871"/>
      <c r="AK77" s="871"/>
      <c r="AL77" s="871"/>
      <c r="AM77" s="871"/>
      <c r="AN77" s="870"/>
      <c r="AO77" s="871"/>
      <c r="AP77" s="871"/>
      <c r="AQ77" s="871"/>
      <c r="AR77" s="871"/>
      <c r="AS77" s="871"/>
      <c r="AT77" s="871"/>
      <c r="AU77" s="872" t="s">
        <v>382</v>
      </c>
      <c r="AV77" s="872"/>
      <c r="AW77" s="872"/>
      <c r="AX77" s="872"/>
      <c r="AY77" s="872"/>
      <c r="AZ77" s="872"/>
      <c r="BA77" s="872"/>
      <c r="BB77" s="872"/>
      <c r="BC77" s="872"/>
      <c r="BD77" s="872"/>
      <c r="BE77" s="872"/>
      <c r="BF77" s="872"/>
      <c r="BG77" s="872"/>
      <c r="BH77" s="872"/>
      <c r="BI77" s="872"/>
      <c r="BJ77" s="872"/>
      <c r="BK77" s="872"/>
      <c r="BL77" s="872"/>
      <c r="BM77" s="873"/>
    </row>
    <row r="78" spans="1:65" ht="13.5" customHeight="1">
      <c r="A78" s="2820" t="s">
        <v>563</v>
      </c>
      <c r="B78" s="2820"/>
      <c r="C78" s="2820"/>
      <c r="D78" s="2820"/>
      <c r="E78" s="2820"/>
      <c r="F78" s="2820"/>
      <c r="G78" s="2820"/>
      <c r="H78" s="2820"/>
      <c r="I78" s="2820"/>
      <c r="J78" s="2820"/>
      <c r="K78" s="2820"/>
      <c r="L78" s="2820"/>
      <c r="M78" s="442"/>
      <c r="N78" s="2821" t="s">
        <v>652</v>
      </c>
      <c r="O78" s="2821"/>
      <c r="P78" s="2821"/>
      <c r="Q78" s="2821" t="str">
        <f>IF(①利用申込書!D4="","",①利用申込書!D4)</f>
        <v/>
      </c>
      <c r="R78" s="2821"/>
      <c r="S78" s="2821"/>
      <c r="T78" s="2821"/>
      <c r="U78" s="2821"/>
      <c r="V78" s="2821"/>
      <c r="W78" s="2821"/>
      <c r="X78" s="2821"/>
      <c r="Y78" s="2821"/>
      <c r="Z78" s="2821"/>
      <c r="AA78" s="2822" t="str">
        <f>IF(BP4="","",BP4)</f>
        <v/>
      </c>
      <c r="AB78" s="2822"/>
      <c r="AC78" s="2822"/>
      <c r="AD78" s="2822"/>
      <c r="AE78" s="2823" t="s">
        <v>373</v>
      </c>
      <c r="AF78" s="729"/>
      <c r="AH78" s="2831" t="s">
        <v>563</v>
      </c>
      <c r="AI78" s="2820"/>
      <c r="AJ78" s="2820"/>
      <c r="AK78" s="2820"/>
      <c r="AL78" s="2820"/>
      <c r="AM78" s="2820"/>
      <c r="AN78" s="2820"/>
      <c r="AO78" s="2820"/>
      <c r="AP78" s="2820"/>
      <c r="AQ78" s="2820"/>
      <c r="AR78" s="2820"/>
      <c r="AS78" s="2820"/>
      <c r="AT78" s="874"/>
      <c r="AU78" s="2821" t="s">
        <v>390</v>
      </c>
      <c r="AV78" s="2821"/>
      <c r="AW78" s="2821"/>
      <c r="AX78" s="2832" t="s">
        <v>680</v>
      </c>
      <c r="AY78" s="2832"/>
      <c r="AZ78" s="2832"/>
      <c r="BA78" s="2832"/>
      <c r="BB78" s="2832"/>
      <c r="BC78" s="2832"/>
      <c r="BD78" s="2832"/>
      <c r="BE78" s="2832"/>
      <c r="BF78" s="2832"/>
      <c r="BG78" s="2832"/>
      <c r="BH78" s="2833">
        <v>45870</v>
      </c>
      <c r="BI78" s="2833"/>
      <c r="BJ78" s="2833"/>
      <c r="BK78" s="2833"/>
      <c r="BL78" s="2823" t="s">
        <v>373</v>
      </c>
      <c r="BM78" s="875"/>
    </row>
    <row r="79" spans="1:65" ht="13.5" customHeight="1">
      <c r="A79" s="2820"/>
      <c r="B79" s="2820"/>
      <c r="C79" s="2820"/>
      <c r="D79" s="2820"/>
      <c r="E79" s="2820"/>
      <c r="F79" s="2820"/>
      <c r="G79" s="2820"/>
      <c r="H79" s="2820"/>
      <c r="I79" s="2820"/>
      <c r="J79" s="2820"/>
      <c r="K79" s="2820"/>
      <c r="L79" s="2820"/>
      <c r="M79" s="190"/>
      <c r="N79" s="2821"/>
      <c r="O79" s="2821"/>
      <c r="P79" s="2821"/>
      <c r="Q79" s="2821"/>
      <c r="R79" s="2821"/>
      <c r="S79" s="2821"/>
      <c r="T79" s="2821"/>
      <c r="U79" s="2821"/>
      <c r="V79" s="2821"/>
      <c r="W79" s="2821"/>
      <c r="X79" s="2821"/>
      <c r="Y79" s="2821"/>
      <c r="Z79" s="2821"/>
      <c r="AA79" s="2822"/>
      <c r="AB79" s="2822"/>
      <c r="AC79" s="2822"/>
      <c r="AD79" s="2822"/>
      <c r="AE79" s="2823"/>
      <c r="AH79" s="2831"/>
      <c r="AI79" s="2820"/>
      <c r="AJ79" s="2820"/>
      <c r="AK79" s="2820"/>
      <c r="AL79" s="2820"/>
      <c r="AM79" s="2820"/>
      <c r="AN79" s="2820"/>
      <c r="AO79" s="2820"/>
      <c r="AP79" s="2820"/>
      <c r="AQ79" s="2820"/>
      <c r="AR79" s="2820"/>
      <c r="AS79" s="2820"/>
      <c r="AT79" s="876"/>
      <c r="AU79" s="2821"/>
      <c r="AV79" s="2821"/>
      <c r="AW79" s="2821"/>
      <c r="AX79" s="2832"/>
      <c r="AY79" s="2832"/>
      <c r="AZ79" s="2832"/>
      <c r="BA79" s="2832"/>
      <c r="BB79" s="2832"/>
      <c r="BC79" s="2832"/>
      <c r="BD79" s="2832"/>
      <c r="BE79" s="2832"/>
      <c r="BF79" s="2832"/>
      <c r="BG79" s="2832"/>
      <c r="BH79" s="2833"/>
      <c r="BI79" s="2833"/>
      <c r="BJ79" s="2833"/>
      <c r="BK79" s="2833"/>
      <c r="BL79" s="2823"/>
      <c r="BM79" s="475"/>
    </row>
    <row r="80" spans="1:65" ht="13.5" customHeight="1" thickBot="1">
      <c r="B80" s="190"/>
      <c r="C80" s="190"/>
      <c r="D80" s="190"/>
      <c r="E80" s="190"/>
      <c r="F80" s="190"/>
      <c r="G80" s="190"/>
      <c r="H80" s="190"/>
      <c r="I80" s="190"/>
      <c r="J80" s="190"/>
      <c r="K80" s="190"/>
      <c r="L80" s="190"/>
      <c r="M80" s="437"/>
      <c r="N80" s="437"/>
      <c r="O80" s="731"/>
      <c r="P80" s="731"/>
      <c r="Q80" s="731"/>
      <c r="R80" s="731"/>
      <c r="S80" s="731"/>
      <c r="T80" s="730"/>
      <c r="U80" s="728"/>
      <c r="V80" s="728"/>
      <c r="W80" s="728"/>
      <c r="X80" s="728"/>
      <c r="Y80" s="728"/>
      <c r="Z80" s="728"/>
      <c r="AA80" s="728"/>
      <c r="AB80" s="437"/>
      <c r="AC80" s="437"/>
      <c r="AD80" s="437"/>
      <c r="AE80" s="730"/>
      <c r="AH80" s="877"/>
      <c r="AI80" s="876"/>
      <c r="AJ80" s="876"/>
      <c r="AK80" s="876"/>
      <c r="AL80" s="876"/>
      <c r="AM80" s="876"/>
      <c r="AN80" s="876"/>
      <c r="AO80" s="876"/>
      <c r="AP80" s="876"/>
      <c r="AQ80" s="876"/>
      <c r="AR80" s="876"/>
      <c r="AS80" s="876"/>
      <c r="AT80" s="437"/>
      <c r="AU80" s="437"/>
      <c r="AV80" s="731"/>
      <c r="AW80" s="731"/>
      <c r="AX80" s="731"/>
      <c r="AY80" s="731"/>
      <c r="AZ80" s="731"/>
      <c r="BA80" s="730"/>
      <c r="BB80" s="728"/>
      <c r="BC80" s="728"/>
      <c r="BD80" s="728"/>
      <c r="BE80" s="728"/>
      <c r="BF80" s="728"/>
      <c r="BG80" s="728"/>
      <c r="BH80" s="728"/>
      <c r="BI80" s="437"/>
      <c r="BJ80" s="437"/>
      <c r="BK80" s="437"/>
      <c r="BL80" s="730"/>
      <c r="BM80" s="475"/>
    </row>
    <row r="81" spans="1:65" ht="13.5" customHeight="1">
      <c r="A81" s="330"/>
      <c r="B81" s="342" t="s">
        <v>356</v>
      </c>
      <c r="C81" s="2824">
        <v>500</v>
      </c>
      <c r="D81" s="2825"/>
      <c r="E81" s="2825"/>
      <c r="F81" s="2825"/>
      <c r="G81" s="2826"/>
      <c r="H81" s="2824">
        <v>400</v>
      </c>
      <c r="I81" s="2825"/>
      <c r="J81" s="2825"/>
      <c r="K81" s="2825"/>
      <c r="L81" s="2826"/>
      <c r="M81" s="2824">
        <v>300</v>
      </c>
      <c r="N81" s="2825"/>
      <c r="O81" s="2825"/>
      <c r="P81" s="2825"/>
      <c r="Q81" s="2826"/>
      <c r="R81" s="2824">
        <v>250</v>
      </c>
      <c r="S81" s="2825"/>
      <c r="T81" s="2825"/>
      <c r="U81" s="2825"/>
      <c r="V81" s="2826"/>
      <c r="W81" s="2827">
        <v>200</v>
      </c>
      <c r="X81" s="2828"/>
      <c r="Y81" s="2828"/>
      <c r="Z81" s="2828"/>
      <c r="AA81" s="2829"/>
      <c r="AB81" s="2827">
        <v>100</v>
      </c>
      <c r="AC81" s="2828"/>
      <c r="AD81" s="2828"/>
      <c r="AE81" s="2828"/>
      <c r="AF81" s="2830"/>
      <c r="AH81" s="553"/>
      <c r="AI81" s="342" t="s">
        <v>356</v>
      </c>
      <c r="AJ81" s="2836">
        <v>500</v>
      </c>
      <c r="AK81" s="2837"/>
      <c r="AL81" s="2837"/>
      <c r="AM81" s="2837"/>
      <c r="AN81" s="2838"/>
      <c r="AO81" s="2839">
        <v>400</v>
      </c>
      <c r="AP81" s="2840"/>
      <c r="AQ81" s="2840"/>
      <c r="AR81" s="2840"/>
      <c r="AS81" s="2841"/>
      <c r="AT81" s="2836">
        <v>300</v>
      </c>
      <c r="AU81" s="2837"/>
      <c r="AV81" s="2837"/>
      <c r="AW81" s="2837"/>
      <c r="AX81" s="2838"/>
      <c r="AY81" s="2839">
        <v>250</v>
      </c>
      <c r="AZ81" s="2840"/>
      <c r="BA81" s="2840"/>
      <c r="BB81" s="2840"/>
      <c r="BC81" s="2841"/>
      <c r="BD81" s="2842">
        <v>200</v>
      </c>
      <c r="BE81" s="2843"/>
      <c r="BF81" s="2843"/>
      <c r="BG81" s="2843"/>
      <c r="BH81" s="2844"/>
      <c r="BI81" s="2845">
        <v>100</v>
      </c>
      <c r="BJ81" s="2846"/>
      <c r="BK81" s="2846"/>
      <c r="BL81" s="2846"/>
      <c r="BM81" s="2847"/>
    </row>
    <row r="82" spans="1:65" ht="13.5" customHeight="1" thickBot="1">
      <c r="A82" s="331"/>
      <c r="B82" s="343" t="s">
        <v>357</v>
      </c>
      <c r="C82" s="2813">
        <v>2000</v>
      </c>
      <c r="D82" s="2814"/>
      <c r="E82" s="2814"/>
      <c r="F82" s="2814"/>
      <c r="G82" s="2815"/>
      <c r="H82" s="2813">
        <v>1600</v>
      </c>
      <c r="I82" s="2814"/>
      <c r="J82" s="2814"/>
      <c r="K82" s="2814"/>
      <c r="L82" s="2815"/>
      <c r="M82" s="2813">
        <v>1200</v>
      </c>
      <c r="N82" s="2814"/>
      <c r="O82" s="2814"/>
      <c r="P82" s="2814"/>
      <c r="Q82" s="2815"/>
      <c r="R82" s="2813">
        <v>1000</v>
      </c>
      <c r="S82" s="2814"/>
      <c r="T82" s="2814"/>
      <c r="U82" s="2814"/>
      <c r="V82" s="2815"/>
      <c r="W82" s="2816">
        <v>800</v>
      </c>
      <c r="X82" s="2817"/>
      <c r="Y82" s="2817"/>
      <c r="Z82" s="2817"/>
      <c r="AA82" s="2818"/>
      <c r="AB82" s="2816">
        <v>400</v>
      </c>
      <c r="AC82" s="2817"/>
      <c r="AD82" s="2817"/>
      <c r="AE82" s="2817"/>
      <c r="AF82" s="2819"/>
      <c r="AH82" s="554"/>
      <c r="AI82" s="343" t="s">
        <v>357</v>
      </c>
      <c r="AJ82" s="2848">
        <v>2000</v>
      </c>
      <c r="AK82" s="2849"/>
      <c r="AL82" s="2849"/>
      <c r="AM82" s="2849"/>
      <c r="AN82" s="2850"/>
      <c r="AO82" s="2851">
        <v>1600</v>
      </c>
      <c r="AP82" s="2852"/>
      <c r="AQ82" s="2852"/>
      <c r="AR82" s="2852"/>
      <c r="AS82" s="2853"/>
      <c r="AT82" s="2848">
        <v>1200</v>
      </c>
      <c r="AU82" s="2849"/>
      <c r="AV82" s="2849"/>
      <c r="AW82" s="2849"/>
      <c r="AX82" s="2850"/>
      <c r="AY82" s="2851">
        <v>1000</v>
      </c>
      <c r="AZ82" s="2852"/>
      <c r="BA82" s="2852"/>
      <c r="BB82" s="2852"/>
      <c r="BC82" s="2853"/>
      <c r="BD82" s="2854">
        <v>800</v>
      </c>
      <c r="BE82" s="2855"/>
      <c r="BF82" s="2855"/>
      <c r="BG82" s="2855"/>
      <c r="BH82" s="2856"/>
      <c r="BI82" s="2857">
        <v>400</v>
      </c>
      <c r="BJ82" s="2858"/>
      <c r="BK82" s="2858"/>
      <c r="BL82" s="2858"/>
      <c r="BM82" s="2859"/>
    </row>
    <row r="83" spans="1:65" ht="13.5" customHeight="1">
      <c r="A83" s="2773" t="s">
        <v>376</v>
      </c>
      <c r="B83" s="325" t="s">
        <v>350</v>
      </c>
      <c r="C83" s="344"/>
      <c r="D83" s="2775" t="s">
        <v>515</v>
      </c>
      <c r="E83" s="2776"/>
      <c r="F83" s="2776"/>
      <c r="G83" s="2777"/>
      <c r="H83" s="337"/>
      <c r="I83" s="338"/>
      <c r="J83" s="338"/>
      <c r="K83" s="338"/>
      <c r="L83" s="339"/>
      <c r="M83" s="328"/>
      <c r="N83" s="340"/>
      <c r="O83" s="340"/>
      <c r="P83" s="340"/>
      <c r="Q83" s="420"/>
      <c r="R83" s="344"/>
      <c r="S83" s="2778" t="s">
        <v>526</v>
      </c>
      <c r="T83" s="2779"/>
      <c r="U83" s="2779"/>
      <c r="V83" s="2780"/>
      <c r="W83" s="329"/>
      <c r="X83" s="904"/>
      <c r="Y83" s="904"/>
      <c r="Z83" s="904"/>
      <c r="AA83" s="420"/>
      <c r="AB83" s="327"/>
      <c r="AC83" s="2781"/>
      <c r="AD83" s="2781"/>
      <c r="AE83" s="2781"/>
      <c r="AF83" s="2782"/>
      <c r="AH83" s="2860" t="s">
        <v>376</v>
      </c>
      <c r="AI83" s="325" t="s">
        <v>350</v>
      </c>
      <c r="AJ83" s="344"/>
      <c r="AK83" s="2775" t="s">
        <v>515</v>
      </c>
      <c r="AL83" s="2776"/>
      <c r="AM83" s="2776"/>
      <c r="AN83" s="2777"/>
      <c r="AO83" s="337"/>
      <c r="AP83" s="338"/>
      <c r="AQ83" s="338"/>
      <c r="AR83" s="338"/>
      <c r="AS83" s="339"/>
      <c r="AT83" s="328"/>
      <c r="AU83" s="340"/>
      <c r="AV83" s="340"/>
      <c r="AW83" s="340"/>
      <c r="AX83" s="420"/>
      <c r="AY83" s="344"/>
      <c r="AZ83" s="2778" t="s">
        <v>526</v>
      </c>
      <c r="BA83" s="2779"/>
      <c r="BB83" s="2779"/>
      <c r="BC83" s="2780"/>
      <c r="BD83" s="329"/>
      <c r="BE83" s="826"/>
      <c r="BF83" s="826"/>
      <c r="BG83" s="826"/>
      <c r="BH83" s="420"/>
      <c r="BI83" s="327"/>
      <c r="BJ83" s="2781"/>
      <c r="BK83" s="2781"/>
      <c r="BL83" s="2781"/>
      <c r="BM83" s="2862"/>
    </row>
    <row r="84" spans="1:65" ht="13.5" customHeight="1">
      <c r="A84" s="2774"/>
      <c r="B84" s="885" t="s">
        <v>352</v>
      </c>
      <c r="C84" s="317"/>
      <c r="D84" s="291"/>
      <c r="E84" s="291"/>
      <c r="F84" s="291"/>
      <c r="G84" s="417"/>
      <c r="H84" s="345"/>
      <c r="I84" s="2624" t="s">
        <v>520</v>
      </c>
      <c r="J84" s="2624"/>
      <c r="K84" s="2624"/>
      <c r="L84" s="2624"/>
      <c r="M84" s="345"/>
      <c r="N84" s="2625" t="s">
        <v>521</v>
      </c>
      <c r="O84" s="2626"/>
      <c r="P84" s="2626"/>
      <c r="Q84" s="2627"/>
      <c r="R84" s="292"/>
      <c r="S84" s="905"/>
      <c r="T84" s="905"/>
      <c r="U84" s="905"/>
      <c r="V84" s="886"/>
      <c r="W84" s="345"/>
      <c r="X84" s="887" t="s">
        <v>527</v>
      </c>
      <c r="Y84" s="905"/>
      <c r="Z84" s="905"/>
      <c r="AA84" s="418"/>
      <c r="AB84" s="345"/>
      <c r="AC84" s="2626" t="s">
        <v>516</v>
      </c>
      <c r="AD84" s="2626"/>
      <c r="AE84" s="2626"/>
      <c r="AF84" s="2628"/>
      <c r="AH84" s="2861"/>
      <c r="AI84" s="807" t="s">
        <v>352</v>
      </c>
      <c r="AJ84" s="317"/>
      <c r="AK84" s="291"/>
      <c r="AL84" s="291"/>
      <c r="AM84" s="291"/>
      <c r="AN84" s="417"/>
      <c r="AO84" s="345"/>
      <c r="AP84" s="2624" t="s">
        <v>520</v>
      </c>
      <c r="AQ84" s="2624"/>
      <c r="AR84" s="2624"/>
      <c r="AS84" s="2624"/>
      <c r="AT84" s="345"/>
      <c r="AU84" s="2625" t="s">
        <v>521</v>
      </c>
      <c r="AV84" s="2626"/>
      <c r="AW84" s="2626"/>
      <c r="AX84" s="2627"/>
      <c r="AY84" s="292"/>
      <c r="AZ84" s="827"/>
      <c r="BA84" s="827"/>
      <c r="BB84" s="827"/>
      <c r="BC84" s="808"/>
      <c r="BD84" s="345"/>
      <c r="BE84" s="809" t="s">
        <v>527</v>
      </c>
      <c r="BF84" s="827"/>
      <c r="BG84" s="827"/>
      <c r="BH84" s="418"/>
      <c r="BI84" s="345"/>
      <c r="BJ84" s="2626" t="s">
        <v>516</v>
      </c>
      <c r="BK84" s="2626"/>
      <c r="BL84" s="2626"/>
      <c r="BM84" s="2863"/>
    </row>
    <row r="85" spans="1:65" ht="13.5" customHeight="1">
      <c r="A85" s="2774"/>
      <c r="B85" s="885" t="s">
        <v>353</v>
      </c>
      <c r="C85" s="317"/>
      <c r="D85" s="291"/>
      <c r="E85" s="291"/>
      <c r="F85" s="291"/>
      <c r="G85" s="418"/>
      <c r="H85" s="345"/>
      <c r="I85" s="2687" t="s">
        <v>515</v>
      </c>
      <c r="J85" s="2688"/>
      <c r="K85" s="2688"/>
      <c r="L85" s="2689"/>
      <c r="M85" s="318"/>
      <c r="N85" s="309"/>
      <c r="O85" s="309"/>
      <c r="P85" s="309"/>
      <c r="Q85" s="418"/>
      <c r="R85" s="293"/>
      <c r="S85" s="341"/>
      <c r="T85" s="341"/>
      <c r="U85" s="341"/>
      <c r="V85" s="886"/>
      <c r="W85" s="345"/>
      <c r="X85" s="887" t="s">
        <v>528</v>
      </c>
      <c r="Y85" s="905"/>
      <c r="Z85" s="905"/>
      <c r="AA85" s="418"/>
      <c r="AB85" s="292"/>
      <c r="AC85" s="2783"/>
      <c r="AD85" s="2783"/>
      <c r="AE85" s="2783"/>
      <c r="AF85" s="2784"/>
      <c r="AH85" s="2861"/>
      <c r="AI85" s="807" t="s">
        <v>353</v>
      </c>
      <c r="AJ85" s="317"/>
      <c r="AK85" s="291"/>
      <c r="AL85" s="291"/>
      <c r="AM85" s="291"/>
      <c r="AN85" s="418"/>
      <c r="AO85" s="345"/>
      <c r="AP85" s="2687" t="s">
        <v>515</v>
      </c>
      <c r="AQ85" s="2688"/>
      <c r="AR85" s="2688"/>
      <c r="AS85" s="2689"/>
      <c r="AT85" s="318"/>
      <c r="AU85" s="309"/>
      <c r="AV85" s="309"/>
      <c r="AW85" s="309"/>
      <c r="AX85" s="418"/>
      <c r="AY85" s="293"/>
      <c r="AZ85" s="341"/>
      <c r="BA85" s="341"/>
      <c r="BB85" s="341"/>
      <c r="BC85" s="808"/>
      <c r="BD85" s="345"/>
      <c r="BE85" s="809" t="s">
        <v>528</v>
      </c>
      <c r="BF85" s="827"/>
      <c r="BG85" s="827"/>
      <c r="BH85" s="418"/>
      <c r="BI85" s="292"/>
      <c r="BJ85" s="2783"/>
      <c r="BK85" s="2783"/>
      <c r="BL85" s="2783"/>
      <c r="BM85" s="2864"/>
    </row>
    <row r="86" spans="1:65" ht="13.5" customHeight="1">
      <c r="A86" s="2774"/>
      <c r="B86" s="2785" t="s">
        <v>359</v>
      </c>
      <c r="C86" s="897"/>
      <c r="D86" s="898"/>
      <c r="E86" s="898"/>
      <c r="F86" s="898"/>
      <c r="G86" s="306"/>
      <c r="H86" s="305"/>
      <c r="I86" s="333"/>
      <c r="J86" s="333"/>
      <c r="K86" s="333"/>
      <c r="L86" s="899"/>
      <c r="M86" s="2787" t="s">
        <v>365</v>
      </c>
      <c r="N86" s="2788"/>
      <c r="O86" s="2788"/>
      <c r="P86" s="2788"/>
      <c r="Q86" s="2789"/>
      <c r="R86" s="893"/>
      <c r="S86" s="892"/>
      <c r="T86" s="892"/>
      <c r="U86" s="892"/>
      <c r="V86" s="899"/>
      <c r="W86" s="2787" t="s">
        <v>366</v>
      </c>
      <c r="X86" s="2788"/>
      <c r="Y86" s="2788"/>
      <c r="Z86" s="2788"/>
      <c r="AA86" s="2789"/>
      <c r="AB86" s="2790" t="s">
        <v>367</v>
      </c>
      <c r="AC86" s="2791"/>
      <c r="AD86" s="2791"/>
      <c r="AE86" s="2791"/>
      <c r="AF86" s="2792"/>
      <c r="AH86" s="2861"/>
      <c r="AI86" s="2785" t="s">
        <v>359</v>
      </c>
      <c r="AJ86" s="819"/>
      <c r="AK86" s="820"/>
      <c r="AL86" s="820"/>
      <c r="AM86" s="820"/>
      <c r="AN86" s="306"/>
      <c r="AO86" s="305"/>
      <c r="AP86" s="333"/>
      <c r="AQ86" s="333"/>
      <c r="AR86" s="333"/>
      <c r="AS86" s="821"/>
      <c r="AT86" s="2787" t="s">
        <v>365</v>
      </c>
      <c r="AU86" s="2788"/>
      <c r="AV86" s="2788"/>
      <c r="AW86" s="2788"/>
      <c r="AX86" s="2789"/>
      <c r="AY86" s="815"/>
      <c r="AZ86" s="814"/>
      <c r="BA86" s="814"/>
      <c r="BB86" s="814"/>
      <c r="BC86" s="821"/>
      <c r="BD86" s="2787" t="s">
        <v>366</v>
      </c>
      <c r="BE86" s="2788"/>
      <c r="BF86" s="2788"/>
      <c r="BG86" s="2788"/>
      <c r="BH86" s="2789"/>
      <c r="BI86" s="2790" t="s">
        <v>367</v>
      </c>
      <c r="BJ86" s="2791"/>
      <c r="BK86" s="2791"/>
      <c r="BL86" s="2791"/>
      <c r="BM86" s="2834"/>
    </row>
    <row r="87" spans="1:65" ht="13.5" customHeight="1">
      <c r="A87" s="2793" t="s">
        <v>375</v>
      </c>
      <c r="B87" s="2786"/>
      <c r="C87" s="900"/>
      <c r="D87" s="901"/>
      <c r="E87" s="901"/>
      <c r="F87" s="901"/>
      <c r="G87" s="310"/>
      <c r="H87" s="294"/>
      <c r="I87" s="334"/>
      <c r="J87" s="334"/>
      <c r="K87" s="334"/>
      <c r="L87" s="902"/>
      <c r="M87" s="345"/>
      <c r="N87" s="2795" t="s">
        <v>522</v>
      </c>
      <c r="O87" s="2796"/>
      <c r="P87" s="2796"/>
      <c r="Q87" s="2797"/>
      <c r="R87" s="296"/>
      <c r="S87" s="314"/>
      <c r="T87" s="314"/>
      <c r="U87" s="314"/>
      <c r="V87" s="902"/>
      <c r="W87" s="345"/>
      <c r="X87" s="907" t="s">
        <v>529</v>
      </c>
      <c r="Y87" s="345"/>
      <c r="Z87" s="906" t="s">
        <v>535</v>
      </c>
      <c r="AA87" s="448"/>
      <c r="AB87" s="345"/>
      <c r="AC87" s="449" t="s">
        <v>538</v>
      </c>
      <c r="AD87" s="345"/>
      <c r="AE87" s="449" t="s">
        <v>546</v>
      </c>
      <c r="AF87" s="451"/>
      <c r="AH87" s="2865" t="s">
        <v>375</v>
      </c>
      <c r="AI87" s="2786"/>
      <c r="AJ87" s="822"/>
      <c r="AK87" s="823"/>
      <c r="AL87" s="823"/>
      <c r="AM87" s="823"/>
      <c r="AN87" s="310"/>
      <c r="AO87" s="294"/>
      <c r="AP87" s="334"/>
      <c r="AQ87" s="334"/>
      <c r="AR87" s="334"/>
      <c r="AS87" s="824"/>
      <c r="AT87" s="345"/>
      <c r="AU87" s="2795" t="s">
        <v>522</v>
      </c>
      <c r="AV87" s="2796"/>
      <c r="AW87" s="2796"/>
      <c r="AX87" s="2797"/>
      <c r="AY87" s="296"/>
      <c r="AZ87" s="314"/>
      <c r="BA87" s="314"/>
      <c r="BB87" s="314"/>
      <c r="BC87" s="824"/>
      <c r="BD87" s="345"/>
      <c r="BE87" s="829" t="s">
        <v>529</v>
      </c>
      <c r="BF87" s="345"/>
      <c r="BG87" s="828" t="s">
        <v>535</v>
      </c>
      <c r="BH87" s="555"/>
      <c r="BI87" s="345"/>
      <c r="BJ87" s="449" t="s">
        <v>538</v>
      </c>
      <c r="BK87" s="345"/>
      <c r="BL87" s="449" t="s">
        <v>546</v>
      </c>
      <c r="BM87" s="556"/>
    </row>
    <row r="88" spans="1:65" ht="13.5" customHeight="1">
      <c r="A88" s="2793"/>
      <c r="B88" s="2786"/>
      <c r="C88" s="900"/>
      <c r="D88" s="901"/>
      <c r="E88" s="901"/>
      <c r="F88" s="901"/>
      <c r="G88" s="310"/>
      <c r="H88" s="294"/>
      <c r="I88" s="334"/>
      <c r="J88" s="334"/>
      <c r="K88" s="334"/>
      <c r="L88" s="902"/>
      <c r="M88" s="345"/>
      <c r="N88" s="2795" t="s">
        <v>523</v>
      </c>
      <c r="O88" s="2796"/>
      <c r="P88" s="2796"/>
      <c r="Q88" s="2797"/>
      <c r="R88" s="290"/>
      <c r="S88" s="332"/>
      <c r="T88" s="332"/>
      <c r="U88" s="332"/>
      <c r="V88" s="902"/>
      <c r="W88" s="345"/>
      <c r="X88" s="907" t="s">
        <v>530</v>
      </c>
      <c r="Y88" s="345"/>
      <c r="Z88" s="906" t="s">
        <v>536</v>
      </c>
      <c r="AA88" s="448"/>
      <c r="AB88" s="345"/>
      <c r="AC88" s="449" t="s">
        <v>539</v>
      </c>
      <c r="AD88" s="345"/>
      <c r="AE88" s="449" t="s">
        <v>547</v>
      </c>
      <c r="AF88" s="451"/>
      <c r="AH88" s="2865"/>
      <c r="AI88" s="2786"/>
      <c r="AJ88" s="822"/>
      <c r="AK88" s="823"/>
      <c r="AL88" s="823"/>
      <c r="AM88" s="823"/>
      <c r="AN88" s="310"/>
      <c r="AO88" s="294"/>
      <c r="AP88" s="334"/>
      <c r="AQ88" s="334"/>
      <c r="AR88" s="334"/>
      <c r="AS88" s="824"/>
      <c r="AT88" s="345"/>
      <c r="AU88" s="2795" t="s">
        <v>523</v>
      </c>
      <c r="AV88" s="2796"/>
      <c r="AW88" s="2796"/>
      <c r="AX88" s="2797"/>
      <c r="AY88" s="290"/>
      <c r="AZ88" s="332"/>
      <c r="BA88" s="332"/>
      <c r="BB88" s="332"/>
      <c r="BC88" s="824"/>
      <c r="BD88" s="345"/>
      <c r="BE88" s="829" t="s">
        <v>530</v>
      </c>
      <c r="BF88" s="345"/>
      <c r="BG88" s="828" t="s">
        <v>536</v>
      </c>
      <c r="BH88" s="555"/>
      <c r="BI88" s="345"/>
      <c r="BJ88" s="449" t="s">
        <v>539</v>
      </c>
      <c r="BK88" s="345"/>
      <c r="BL88" s="449" t="s">
        <v>547</v>
      </c>
      <c r="BM88" s="556"/>
    </row>
    <row r="89" spans="1:65" ht="13.5" customHeight="1">
      <c r="A89" s="2793"/>
      <c r="B89" s="2786"/>
      <c r="C89" s="900"/>
      <c r="D89" s="901"/>
      <c r="E89" s="901"/>
      <c r="F89" s="901"/>
      <c r="G89" s="310"/>
      <c r="H89" s="294"/>
      <c r="I89" s="334"/>
      <c r="J89" s="334"/>
      <c r="K89" s="334"/>
      <c r="L89" s="902"/>
      <c r="M89" s="900"/>
      <c r="N89" s="901"/>
      <c r="O89" s="901"/>
      <c r="P89" s="901"/>
      <c r="Q89" s="891"/>
      <c r="R89" s="889"/>
      <c r="S89" s="890"/>
      <c r="T89" s="890"/>
      <c r="U89" s="890"/>
      <c r="V89" s="902"/>
      <c r="W89" s="345"/>
      <c r="X89" s="907" t="s">
        <v>531</v>
      </c>
      <c r="Y89" s="345"/>
      <c r="Z89" s="2795" t="s">
        <v>537</v>
      </c>
      <c r="AA89" s="2797"/>
      <c r="AB89" s="345"/>
      <c r="AC89" s="449" t="s">
        <v>540</v>
      </c>
      <c r="AD89" s="452"/>
      <c r="AE89" s="452"/>
      <c r="AF89" s="451"/>
      <c r="AH89" s="2865"/>
      <c r="AI89" s="2786"/>
      <c r="AJ89" s="822"/>
      <c r="AK89" s="823"/>
      <c r="AL89" s="823"/>
      <c r="AM89" s="823"/>
      <c r="AN89" s="310"/>
      <c r="AO89" s="294"/>
      <c r="AP89" s="334"/>
      <c r="AQ89" s="334"/>
      <c r="AR89" s="334"/>
      <c r="AS89" s="824"/>
      <c r="AT89" s="822"/>
      <c r="AU89" s="823"/>
      <c r="AV89" s="823"/>
      <c r="AW89" s="823"/>
      <c r="AX89" s="813"/>
      <c r="AY89" s="811"/>
      <c r="AZ89" s="812"/>
      <c r="BA89" s="812"/>
      <c r="BB89" s="812"/>
      <c r="BC89" s="824"/>
      <c r="BD89" s="345"/>
      <c r="BE89" s="829" t="s">
        <v>531</v>
      </c>
      <c r="BF89" s="345"/>
      <c r="BG89" s="2795" t="s">
        <v>537</v>
      </c>
      <c r="BH89" s="2797"/>
      <c r="BI89" s="345"/>
      <c r="BJ89" s="449" t="s">
        <v>540</v>
      </c>
      <c r="BK89" s="452"/>
      <c r="BL89" s="452"/>
      <c r="BM89" s="556"/>
    </row>
    <row r="90" spans="1:65" ht="13.5" customHeight="1">
      <c r="A90" s="2793"/>
      <c r="B90" s="2786"/>
      <c r="C90" s="900"/>
      <c r="D90" s="901"/>
      <c r="E90" s="901"/>
      <c r="F90" s="901"/>
      <c r="G90" s="310"/>
      <c r="H90" s="294"/>
      <c r="I90" s="334"/>
      <c r="J90" s="334"/>
      <c r="K90" s="334"/>
      <c r="L90" s="902"/>
      <c r="M90" s="900"/>
      <c r="N90" s="901"/>
      <c r="O90" s="901"/>
      <c r="P90" s="901"/>
      <c r="Q90" s="891"/>
      <c r="R90" s="889"/>
      <c r="S90" s="890"/>
      <c r="T90" s="890"/>
      <c r="U90" s="890"/>
      <c r="V90" s="902"/>
      <c r="W90" s="345"/>
      <c r="X90" s="907" t="s">
        <v>532</v>
      </c>
      <c r="Y90" s="345"/>
      <c r="Z90" s="2795" t="s">
        <v>553</v>
      </c>
      <c r="AA90" s="2797"/>
      <c r="AB90" s="345"/>
      <c r="AC90" s="450" t="s">
        <v>541</v>
      </c>
      <c r="AD90" s="452"/>
      <c r="AE90" s="452"/>
      <c r="AF90" s="451"/>
      <c r="AH90" s="2865"/>
      <c r="AI90" s="2786"/>
      <c r="AJ90" s="822"/>
      <c r="AK90" s="823"/>
      <c r="AL90" s="823"/>
      <c r="AM90" s="823"/>
      <c r="AN90" s="310"/>
      <c r="AO90" s="294"/>
      <c r="AP90" s="334"/>
      <c r="AQ90" s="334"/>
      <c r="AR90" s="334"/>
      <c r="AS90" s="824"/>
      <c r="AT90" s="822"/>
      <c r="AU90" s="823"/>
      <c r="AV90" s="823"/>
      <c r="AW90" s="823"/>
      <c r="AX90" s="813"/>
      <c r="AY90" s="811"/>
      <c r="AZ90" s="812"/>
      <c r="BA90" s="812"/>
      <c r="BB90" s="812"/>
      <c r="BC90" s="824"/>
      <c r="BD90" s="345"/>
      <c r="BE90" s="829" t="s">
        <v>532</v>
      </c>
      <c r="BF90" s="345"/>
      <c r="BG90" s="2795" t="s">
        <v>553</v>
      </c>
      <c r="BH90" s="2797"/>
      <c r="BI90" s="345"/>
      <c r="BJ90" s="450" t="s">
        <v>541</v>
      </c>
      <c r="BK90" s="452"/>
      <c r="BL90" s="452"/>
      <c r="BM90" s="556"/>
    </row>
    <row r="91" spans="1:65" ht="13.5" customHeight="1">
      <c r="A91" s="2793"/>
      <c r="B91" s="2786"/>
      <c r="C91" s="900"/>
      <c r="D91" s="901"/>
      <c r="E91" s="901"/>
      <c r="F91" s="901"/>
      <c r="G91" s="310"/>
      <c r="H91" s="294"/>
      <c r="I91" s="334"/>
      <c r="J91" s="334"/>
      <c r="K91" s="334"/>
      <c r="L91" s="902"/>
      <c r="M91" s="900"/>
      <c r="N91" s="901"/>
      <c r="O91" s="901"/>
      <c r="P91" s="901"/>
      <c r="Q91" s="891"/>
      <c r="R91" s="889"/>
      <c r="S91" s="890"/>
      <c r="T91" s="890"/>
      <c r="U91" s="890"/>
      <c r="V91" s="902"/>
      <c r="W91" s="345"/>
      <c r="X91" s="906" t="s">
        <v>533</v>
      </c>
      <c r="Y91" s="345"/>
      <c r="Z91" s="2795" t="s">
        <v>554</v>
      </c>
      <c r="AA91" s="2797"/>
      <c r="AB91" s="345"/>
      <c r="AC91" s="450" t="s">
        <v>542</v>
      </c>
      <c r="AD91" s="452"/>
      <c r="AE91" s="452"/>
      <c r="AF91" s="451"/>
      <c r="AH91" s="2865"/>
      <c r="AI91" s="2786"/>
      <c r="AJ91" s="822"/>
      <c r="AK91" s="823"/>
      <c r="AL91" s="823"/>
      <c r="AM91" s="823"/>
      <c r="AN91" s="310"/>
      <c r="AO91" s="294"/>
      <c r="AP91" s="334"/>
      <c r="AQ91" s="334"/>
      <c r="AR91" s="334"/>
      <c r="AS91" s="824"/>
      <c r="AT91" s="822"/>
      <c r="AU91" s="823"/>
      <c r="AV91" s="823"/>
      <c r="AW91" s="823"/>
      <c r="AX91" s="813"/>
      <c r="AY91" s="811"/>
      <c r="AZ91" s="812"/>
      <c r="BA91" s="812"/>
      <c r="BB91" s="812"/>
      <c r="BC91" s="824"/>
      <c r="BD91" s="345"/>
      <c r="BE91" s="828" t="s">
        <v>533</v>
      </c>
      <c r="BF91" s="345"/>
      <c r="BG91" s="2795" t="s">
        <v>554</v>
      </c>
      <c r="BH91" s="2797"/>
      <c r="BI91" s="345"/>
      <c r="BJ91" s="450" t="s">
        <v>542</v>
      </c>
      <c r="BK91" s="452"/>
      <c r="BL91" s="452"/>
      <c r="BM91" s="556"/>
    </row>
    <row r="92" spans="1:65" ht="13.5" customHeight="1">
      <c r="A92" s="2793"/>
      <c r="B92" s="2786"/>
      <c r="C92" s="900"/>
      <c r="D92" s="901"/>
      <c r="E92" s="901"/>
      <c r="F92" s="901"/>
      <c r="G92" s="310"/>
      <c r="H92" s="294"/>
      <c r="I92" s="334"/>
      <c r="J92" s="334"/>
      <c r="K92" s="334"/>
      <c r="L92" s="902"/>
      <c r="M92" s="900"/>
      <c r="N92" s="901"/>
      <c r="O92" s="901"/>
      <c r="P92" s="901"/>
      <c r="Q92" s="891"/>
      <c r="R92" s="889"/>
      <c r="S92" s="890"/>
      <c r="T92" s="890"/>
      <c r="U92" s="890"/>
      <c r="V92" s="902"/>
      <c r="W92" s="345"/>
      <c r="X92" s="906" t="s">
        <v>534</v>
      </c>
      <c r="Y92" s="345"/>
      <c r="Z92" s="2798" t="s">
        <v>555</v>
      </c>
      <c r="AA92" s="2799"/>
      <c r="AB92" s="345"/>
      <c r="AC92" s="449" t="s">
        <v>543</v>
      </c>
      <c r="AD92" s="455"/>
      <c r="AE92" s="453"/>
      <c r="AF92" s="454"/>
      <c r="AH92" s="2865"/>
      <c r="AI92" s="2786"/>
      <c r="AJ92" s="822"/>
      <c r="AK92" s="823"/>
      <c r="AL92" s="823"/>
      <c r="AM92" s="823"/>
      <c r="AN92" s="310"/>
      <c r="AO92" s="294"/>
      <c r="AP92" s="334"/>
      <c r="AQ92" s="334"/>
      <c r="AR92" s="334"/>
      <c r="AS92" s="824"/>
      <c r="AT92" s="822"/>
      <c r="AU92" s="823"/>
      <c r="AV92" s="823"/>
      <c r="AW92" s="823"/>
      <c r="AX92" s="813"/>
      <c r="AY92" s="811"/>
      <c r="AZ92" s="812"/>
      <c r="BA92" s="812"/>
      <c r="BB92" s="812"/>
      <c r="BC92" s="824"/>
      <c r="BD92" s="345"/>
      <c r="BE92" s="828" t="s">
        <v>534</v>
      </c>
      <c r="BF92" s="345"/>
      <c r="BG92" s="2798" t="s">
        <v>555</v>
      </c>
      <c r="BH92" s="2799"/>
      <c r="BI92" s="345"/>
      <c r="BJ92" s="449" t="s">
        <v>543</v>
      </c>
      <c r="BK92" s="455"/>
      <c r="BL92" s="453"/>
      <c r="BM92" s="557"/>
    </row>
    <row r="93" spans="1:65" ht="13.5" customHeight="1">
      <c r="A93" s="2793"/>
      <c r="B93" s="2800" t="s">
        <v>358</v>
      </c>
      <c r="C93" s="345"/>
      <c r="D93" s="2802" t="s">
        <v>518</v>
      </c>
      <c r="E93" s="2802"/>
      <c r="F93" s="2802"/>
      <c r="G93" s="2802"/>
      <c r="H93" s="295"/>
      <c r="I93" s="335"/>
      <c r="J93" s="335"/>
      <c r="K93" s="335"/>
      <c r="L93" s="2738"/>
      <c r="M93" s="345"/>
      <c r="N93" s="2802" t="s">
        <v>524</v>
      </c>
      <c r="O93" s="2802"/>
      <c r="P93" s="2802"/>
      <c r="Q93" s="2802"/>
      <c r="R93" s="295"/>
      <c r="S93" s="335"/>
      <c r="T93" s="335"/>
      <c r="U93" s="335"/>
      <c r="V93" s="2738"/>
      <c r="W93" s="897"/>
      <c r="X93" s="892"/>
      <c r="Y93" s="892"/>
      <c r="Z93" s="892"/>
      <c r="AA93" s="894"/>
      <c r="AB93" s="345"/>
      <c r="AC93" s="436" t="s">
        <v>372</v>
      </c>
      <c r="AD93" s="345"/>
      <c r="AE93" s="2804" t="s">
        <v>545</v>
      </c>
      <c r="AF93" s="2805"/>
      <c r="AH93" s="2865"/>
      <c r="AI93" s="2800" t="s">
        <v>358</v>
      </c>
      <c r="AJ93" s="345"/>
      <c r="AK93" s="2802" t="s">
        <v>518</v>
      </c>
      <c r="AL93" s="2802"/>
      <c r="AM93" s="2802"/>
      <c r="AN93" s="2802"/>
      <c r="AO93" s="295"/>
      <c r="AP93" s="335"/>
      <c r="AQ93" s="335"/>
      <c r="AR93" s="335"/>
      <c r="AS93" s="2738"/>
      <c r="AT93" s="345"/>
      <c r="AU93" s="2802" t="s">
        <v>524</v>
      </c>
      <c r="AV93" s="2802"/>
      <c r="AW93" s="2802"/>
      <c r="AX93" s="2802"/>
      <c r="AY93" s="295"/>
      <c r="AZ93" s="335"/>
      <c r="BA93" s="335"/>
      <c r="BB93" s="335"/>
      <c r="BC93" s="2738"/>
      <c r="BD93" s="819"/>
      <c r="BE93" s="814"/>
      <c r="BF93" s="814"/>
      <c r="BG93" s="814"/>
      <c r="BH93" s="816"/>
      <c r="BI93" s="345"/>
      <c r="BJ93" s="436" t="s">
        <v>372</v>
      </c>
      <c r="BK93" s="345"/>
      <c r="BL93" s="2804" t="s">
        <v>545</v>
      </c>
      <c r="BM93" s="2867"/>
    </row>
    <row r="94" spans="1:65" ht="13.5" customHeight="1" thickBot="1">
      <c r="A94" s="2794"/>
      <c r="B94" s="2812"/>
      <c r="C94" s="345"/>
      <c r="D94" s="2809" t="s">
        <v>519</v>
      </c>
      <c r="E94" s="2810"/>
      <c r="F94" s="2810"/>
      <c r="G94" s="2811"/>
      <c r="H94" s="296"/>
      <c r="I94" s="314"/>
      <c r="J94" s="314"/>
      <c r="K94" s="314"/>
      <c r="L94" s="2741"/>
      <c r="M94" s="345"/>
      <c r="N94" s="2809" t="s">
        <v>525</v>
      </c>
      <c r="O94" s="2810"/>
      <c r="P94" s="2810"/>
      <c r="Q94" s="2811"/>
      <c r="R94" s="296"/>
      <c r="S94" s="314"/>
      <c r="T94" s="314"/>
      <c r="U94" s="314"/>
      <c r="V94" s="2741"/>
      <c r="W94" s="900"/>
      <c r="X94" s="890"/>
      <c r="Y94" s="890"/>
      <c r="Z94" s="890"/>
      <c r="AA94" s="891"/>
      <c r="AB94" s="345"/>
      <c r="AC94" s="421" t="s">
        <v>544</v>
      </c>
      <c r="AF94" s="428"/>
      <c r="AH94" s="2866"/>
      <c r="AI94" s="2812"/>
      <c r="AJ94" s="345"/>
      <c r="AK94" s="2809" t="s">
        <v>519</v>
      </c>
      <c r="AL94" s="2810"/>
      <c r="AM94" s="2810"/>
      <c r="AN94" s="2811"/>
      <c r="AO94" s="296"/>
      <c r="AP94" s="314"/>
      <c r="AQ94" s="314"/>
      <c r="AR94" s="314"/>
      <c r="AS94" s="2741"/>
      <c r="AT94" s="345"/>
      <c r="AU94" s="2809" t="s">
        <v>525</v>
      </c>
      <c r="AV94" s="2810"/>
      <c r="AW94" s="2810"/>
      <c r="AX94" s="2811"/>
      <c r="AY94" s="296"/>
      <c r="AZ94" s="314"/>
      <c r="BA94" s="314"/>
      <c r="BB94" s="314"/>
      <c r="BC94" s="2741"/>
      <c r="BD94" s="822"/>
      <c r="BE94" s="812"/>
      <c r="BF94" s="812"/>
      <c r="BG94" s="812"/>
      <c r="BH94" s="813"/>
      <c r="BI94" s="345"/>
      <c r="BJ94" s="421" t="s">
        <v>544</v>
      </c>
      <c r="BK94" s="287"/>
      <c r="BL94" s="287"/>
      <c r="BM94" s="558"/>
    </row>
    <row r="95" spans="1:65" ht="13.5" customHeight="1">
      <c r="A95" s="2773" t="s">
        <v>377</v>
      </c>
      <c r="B95" s="325" t="s">
        <v>350</v>
      </c>
      <c r="C95" s="344"/>
      <c r="D95" s="2775" t="s">
        <v>515</v>
      </c>
      <c r="E95" s="2776"/>
      <c r="F95" s="2776"/>
      <c r="G95" s="2777"/>
      <c r="H95" s="337"/>
      <c r="I95" s="338"/>
      <c r="J95" s="338"/>
      <c r="K95" s="338"/>
      <c r="L95" s="339"/>
      <c r="M95" s="328"/>
      <c r="N95" s="340"/>
      <c r="O95" s="340"/>
      <c r="P95" s="340"/>
      <c r="Q95" s="420"/>
      <c r="R95" s="344"/>
      <c r="S95" s="2778" t="s">
        <v>526</v>
      </c>
      <c r="T95" s="2779"/>
      <c r="U95" s="2779"/>
      <c r="V95" s="2780"/>
      <c r="W95" s="329"/>
      <c r="X95" s="904"/>
      <c r="Y95" s="904"/>
      <c r="Z95" s="904"/>
      <c r="AA95" s="420"/>
      <c r="AB95" s="327"/>
      <c r="AC95" s="2781"/>
      <c r="AD95" s="2781"/>
      <c r="AE95" s="2781"/>
      <c r="AF95" s="2782"/>
      <c r="AH95" s="2860" t="s">
        <v>377</v>
      </c>
      <c r="AI95" s="325" t="s">
        <v>350</v>
      </c>
      <c r="AJ95" s="344"/>
      <c r="AK95" s="2775" t="s">
        <v>515</v>
      </c>
      <c r="AL95" s="2776"/>
      <c r="AM95" s="2776"/>
      <c r="AN95" s="2777"/>
      <c r="AO95" s="337"/>
      <c r="AP95" s="338"/>
      <c r="AQ95" s="338"/>
      <c r="AR95" s="338"/>
      <c r="AS95" s="339"/>
      <c r="AT95" s="328"/>
      <c r="AU95" s="340"/>
      <c r="AV95" s="340"/>
      <c r="AW95" s="340"/>
      <c r="AX95" s="420"/>
      <c r="AY95" s="344"/>
      <c r="AZ95" s="2778" t="s">
        <v>526</v>
      </c>
      <c r="BA95" s="2779"/>
      <c r="BB95" s="2779"/>
      <c r="BC95" s="2780"/>
      <c r="BD95" s="329"/>
      <c r="BE95" s="826"/>
      <c r="BF95" s="826"/>
      <c r="BG95" s="826"/>
      <c r="BH95" s="420"/>
      <c r="BI95" s="327"/>
      <c r="BJ95" s="2781"/>
      <c r="BK95" s="2781"/>
      <c r="BL95" s="2781"/>
      <c r="BM95" s="2862"/>
    </row>
    <row r="96" spans="1:65" ht="13.5" customHeight="1">
      <c r="A96" s="2774"/>
      <c r="B96" s="885" t="s">
        <v>352</v>
      </c>
      <c r="C96" s="317"/>
      <c r="D96" s="291"/>
      <c r="E96" s="291"/>
      <c r="F96" s="291"/>
      <c r="G96" s="417"/>
      <c r="H96" s="345"/>
      <c r="I96" s="2624" t="s">
        <v>520</v>
      </c>
      <c r="J96" s="2624"/>
      <c r="K96" s="2624"/>
      <c r="L96" s="2624"/>
      <c r="M96" s="345"/>
      <c r="N96" s="2625" t="s">
        <v>521</v>
      </c>
      <c r="O96" s="2626"/>
      <c r="P96" s="2626"/>
      <c r="Q96" s="2627"/>
      <c r="R96" s="292"/>
      <c r="S96" s="905"/>
      <c r="T96" s="905"/>
      <c r="U96" s="905"/>
      <c r="V96" s="886"/>
      <c r="W96" s="345"/>
      <c r="X96" s="887" t="s">
        <v>527</v>
      </c>
      <c r="Y96" s="905"/>
      <c r="Z96" s="905"/>
      <c r="AA96" s="418"/>
      <c r="AB96" s="345"/>
      <c r="AC96" s="2626" t="s">
        <v>516</v>
      </c>
      <c r="AD96" s="2626"/>
      <c r="AE96" s="2626"/>
      <c r="AF96" s="2628"/>
      <c r="AH96" s="2861"/>
      <c r="AI96" s="807" t="s">
        <v>352</v>
      </c>
      <c r="AJ96" s="317"/>
      <c r="AK96" s="291"/>
      <c r="AL96" s="291"/>
      <c r="AM96" s="291"/>
      <c r="AN96" s="417"/>
      <c r="AO96" s="345"/>
      <c r="AP96" s="2624" t="s">
        <v>520</v>
      </c>
      <c r="AQ96" s="2624"/>
      <c r="AR96" s="2624"/>
      <c r="AS96" s="2624"/>
      <c r="AT96" s="345"/>
      <c r="AU96" s="2625" t="s">
        <v>521</v>
      </c>
      <c r="AV96" s="2626"/>
      <c r="AW96" s="2626"/>
      <c r="AX96" s="2627"/>
      <c r="AY96" s="292"/>
      <c r="AZ96" s="827"/>
      <c r="BA96" s="827"/>
      <c r="BB96" s="827"/>
      <c r="BC96" s="808"/>
      <c r="BD96" s="345"/>
      <c r="BE96" s="809" t="s">
        <v>527</v>
      </c>
      <c r="BF96" s="827"/>
      <c r="BG96" s="827"/>
      <c r="BH96" s="418"/>
      <c r="BI96" s="345"/>
      <c r="BJ96" s="2626" t="s">
        <v>516</v>
      </c>
      <c r="BK96" s="2626"/>
      <c r="BL96" s="2626"/>
      <c r="BM96" s="2863"/>
    </row>
    <row r="97" spans="1:65" ht="13.5" customHeight="1">
      <c r="A97" s="2774"/>
      <c r="B97" s="885" t="s">
        <v>353</v>
      </c>
      <c r="C97" s="317"/>
      <c r="D97" s="291"/>
      <c r="E97" s="291"/>
      <c r="F97" s="291"/>
      <c r="G97" s="418"/>
      <c r="H97" s="345"/>
      <c r="I97" s="2687" t="s">
        <v>515</v>
      </c>
      <c r="J97" s="2688"/>
      <c r="K97" s="2688"/>
      <c r="L97" s="2689"/>
      <c r="M97" s="318"/>
      <c r="N97" s="309"/>
      <c r="O97" s="309"/>
      <c r="P97" s="309"/>
      <c r="Q97" s="418"/>
      <c r="R97" s="293"/>
      <c r="S97" s="341"/>
      <c r="T97" s="341"/>
      <c r="U97" s="341"/>
      <c r="V97" s="886"/>
      <c r="W97" s="345"/>
      <c r="X97" s="887" t="s">
        <v>528</v>
      </c>
      <c r="Y97" s="905"/>
      <c r="Z97" s="905"/>
      <c r="AA97" s="418"/>
      <c r="AB97" s="292"/>
      <c r="AC97" s="2783"/>
      <c r="AD97" s="2783"/>
      <c r="AE97" s="2783"/>
      <c r="AF97" s="2784"/>
      <c r="AH97" s="2861"/>
      <c r="AI97" s="807" t="s">
        <v>353</v>
      </c>
      <c r="AJ97" s="317"/>
      <c r="AK97" s="291"/>
      <c r="AL97" s="291"/>
      <c r="AM97" s="291"/>
      <c r="AN97" s="418"/>
      <c r="AO97" s="345"/>
      <c r="AP97" s="2687" t="s">
        <v>515</v>
      </c>
      <c r="AQ97" s="2688"/>
      <c r="AR97" s="2688"/>
      <c r="AS97" s="2689"/>
      <c r="AT97" s="318"/>
      <c r="AU97" s="309"/>
      <c r="AV97" s="309"/>
      <c r="AW97" s="309"/>
      <c r="AX97" s="418"/>
      <c r="AY97" s="293"/>
      <c r="AZ97" s="341"/>
      <c r="BA97" s="341"/>
      <c r="BB97" s="341"/>
      <c r="BC97" s="808"/>
      <c r="BD97" s="345"/>
      <c r="BE97" s="809" t="s">
        <v>528</v>
      </c>
      <c r="BF97" s="827"/>
      <c r="BG97" s="827"/>
      <c r="BH97" s="418"/>
      <c r="BI97" s="292"/>
      <c r="BJ97" s="2783"/>
      <c r="BK97" s="2783"/>
      <c r="BL97" s="2783"/>
      <c r="BM97" s="2864"/>
    </row>
    <row r="98" spans="1:65" ht="13.5" customHeight="1">
      <c r="A98" s="2774"/>
      <c r="B98" s="2785" t="s">
        <v>359</v>
      </c>
      <c r="C98" s="897"/>
      <c r="D98" s="898"/>
      <c r="E98" s="898"/>
      <c r="F98" s="898"/>
      <c r="G98" s="306"/>
      <c r="H98" s="305"/>
      <c r="I98" s="333"/>
      <c r="J98" s="333"/>
      <c r="K98" s="333"/>
      <c r="L98" s="899"/>
      <c r="M98" s="2787" t="s">
        <v>365</v>
      </c>
      <c r="N98" s="2788"/>
      <c r="O98" s="2788"/>
      <c r="P98" s="2788"/>
      <c r="Q98" s="2789"/>
      <c r="R98" s="893"/>
      <c r="S98" s="892"/>
      <c r="T98" s="892"/>
      <c r="U98" s="892"/>
      <c r="V98" s="899"/>
      <c r="W98" s="2787" t="s">
        <v>366</v>
      </c>
      <c r="X98" s="2788"/>
      <c r="Y98" s="2788"/>
      <c r="Z98" s="2788"/>
      <c r="AA98" s="2789"/>
      <c r="AB98" s="2790" t="s">
        <v>367</v>
      </c>
      <c r="AC98" s="2791"/>
      <c r="AD98" s="2791"/>
      <c r="AE98" s="2791"/>
      <c r="AF98" s="2792"/>
      <c r="AH98" s="2861"/>
      <c r="AI98" s="2785" t="s">
        <v>359</v>
      </c>
      <c r="AJ98" s="819"/>
      <c r="AK98" s="820"/>
      <c r="AL98" s="820"/>
      <c r="AM98" s="820"/>
      <c r="AN98" s="306"/>
      <c r="AO98" s="305"/>
      <c r="AP98" s="333"/>
      <c r="AQ98" s="333"/>
      <c r="AR98" s="333"/>
      <c r="AS98" s="821"/>
      <c r="AT98" s="2787" t="s">
        <v>365</v>
      </c>
      <c r="AU98" s="2788"/>
      <c r="AV98" s="2788"/>
      <c r="AW98" s="2788"/>
      <c r="AX98" s="2789"/>
      <c r="AY98" s="815"/>
      <c r="AZ98" s="814"/>
      <c r="BA98" s="814"/>
      <c r="BB98" s="814"/>
      <c r="BC98" s="821"/>
      <c r="BD98" s="2787" t="s">
        <v>366</v>
      </c>
      <c r="BE98" s="2788"/>
      <c r="BF98" s="2788"/>
      <c r="BG98" s="2788"/>
      <c r="BH98" s="2789"/>
      <c r="BI98" s="2790" t="s">
        <v>367</v>
      </c>
      <c r="BJ98" s="2791"/>
      <c r="BK98" s="2791"/>
      <c r="BL98" s="2791"/>
      <c r="BM98" s="2834"/>
    </row>
    <row r="99" spans="1:65" ht="13.5" customHeight="1">
      <c r="A99" s="2793" t="s">
        <v>378</v>
      </c>
      <c r="B99" s="2786"/>
      <c r="C99" s="900"/>
      <c r="D99" s="901"/>
      <c r="E99" s="901"/>
      <c r="F99" s="901"/>
      <c r="G99" s="310"/>
      <c r="H99" s="294"/>
      <c r="I99" s="334"/>
      <c r="J99" s="334"/>
      <c r="K99" s="334"/>
      <c r="L99" s="902"/>
      <c r="M99" s="345"/>
      <c r="N99" s="2795" t="s">
        <v>522</v>
      </c>
      <c r="O99" s="2796"/>
      <c r="P99" s="2796"/>
      <c r="Q99" s="2797"/>
      <c r="R99" s="296"/>
      <c r="S99" s="314"/>
      <c r="T99" s="314"/>
      <c r="U99" s="314"/>
      <c r="V99" s="902"/>
      <c r="W99" s="345"/>
      <c r="X99" s="907" t="s">
        <v>529</v>
      </c>
      <c r="Y99" s="345"/>
      <c r="Z99" s="906" t="s">
        <v>535</v>
      </c>
      <c r="AA99" s="448"/>
      <c r="AB99" s="345"/>
      <c r="AC99" s="449" t="s">
        <v>538</v>
      </c>
      <c r="AD99" s="345"/>
      <c r="AE99" s="449" t="s">
        <v>546</v>
      </c>
      <c r="AF99" s="451"/>
      <c r="AH99" s="2865" t="s">
        <v>378</v>
      </c>
      <c r="AI99" s="2786"/>
      <c r="AJ99" s="822"/>
      <c r="AK99" s="823"/>
      <c r="AL99" s="823"/>
      <c r="AM99" s="823"/>
      <c r="AN99" s="310"/>
      <c r="AO99" s="294"/>
      <c r="AP99" s="334"/>
      <c r="AQ99" s="334"/>
      <c r="AR99" s="334"/>
      <c r="AS99" s="824"/>
      <c r="AT99" s="345"/>
      <c r="AU99" s="2795" t="s">
        <v>522</v>
      </c>
      <c r="AV99" s="2796"/>
      <c r="AW99" s="2796"/>
      <c r="AX99" s="2797"/>
      <c r="AY99" s="296"/>
      <c r="AZ99" s="314"/>
      <c r="BA99" s="314"/>
      <c r="BB99" s="314"/>
      <c r="BC99" s="824"/>
      <c r="BD99" s="345"/>
      <c r="BE99" s="829" t="s">
        <v>529</v>
      </c>
      <c r="BF99" s="345"/>
      <c r="BG99" s="828" t="s">
        <v>535</v>
      </c>
      <c r="BH99" s="555"/>
      <c r="BI99" s="345"/>
      <c r="BJ99" s="449" t="s">
        <v>538</v>
      </c>
      <c r="BK99" s="345"/>
      <c r="BL99" s="449" t="s">
        <v>546</v>
      </c>
      <c r="BM99" s="556"/>
    </row>
    <row r="100" spans="1:65" ht="13.5" customHeight="1">
      <c r="A100" s="2793"/>
      <c r="B100" s="2786"/>
      <c r="C100" s="900"/>
      <c r="D100" s="901"/>
      <c r="E100" s="901"/>
      <c r="F100" s="901"/>
      <c r="G100" s="310"/>
      <c r="H100" s="294"/>
      <c r="I100" s="334"/>
      <c r="J100" s="334"/>
      <c r="K100" s="334"/>
      <c r="L100" s="902"/>
      <c r="M100" s="345"/>
      <c r="N100" s="2795" t="s">
        <v>523</v>
      </c>
      <c r="O100" s="2796"/>
      <c r="P100" s="2796"/>
      <c r="Q100" s="2797"/>
      <c r="R100" s="290"/>
      <c r="S100" s="332"/>
      <c r="T100" s="332"/>
      <c r="U100" s="332"/>
      <c r="V100" s="902"/>
      <c r="W100" s="345"/>
      <c r="X100" s="907" t="s">
        <v>530</v>
      </c>
      <c r="Y100" s="345"/>
      <c r="Z100" s="906" t="s">
        <v>536</v>
      </c>
      <c r="AA100" s="448"/>
      <c r="AB100" s="345"/>
      <c r="AC100" s="449" t="s">
        <v>539</v>
      </c>
      <c r="AD100" s="345"/>
      <c r="AE100" s="449" t="s">
        <v>547</v>
      </c>
      <c r="AF100" s="451"/>
      <c r="AH100" s="2865"/>
      <c r="AI100" s="2786"/>
      <c r="AJ100" s="822"/>
      <c r="AK100" s="823"/>
      <c r="AL100" s="823"/>
      <c r="AM100" s="823"/>
      <c r="AN100" s="310"/>
      <c r="AO100" s="294"/>
      <c r="AP100" s="334"/>
      <c r="AQ100" s="334"/>
      <c r="AR100" s="334"/>
      <c r="AS100" s="824"/>
      <c r="AT100" s="345"/>
      <c r="AU100" s="2795" t="s">
        <v>523</v>
      </c>
      <c r="AV100" s="2796"/>
      <c r="AW100" s="2796"/>
      <c r="AX100" s="2797"/>
      <c r="AY100" s="290"/>
      <c r="AZ100" s="332"/>
      <c r="BA100" s="332"/>
      <c r="BB100" s="332"/>
      <c r="BC100" s="824"/>
      <c r="BD100" s="345"/>
      <c r="BE100" s="829" t="s">
        <v>530</v>
      </c>
      <c r="BF100" s="345"/>
      <c r="BG100" s="828" t="s">
        <v>536</v>
      </c>
      <c r="BH100" s="555"/>
      <c r="BI100" s="345"/>
      <c r="BJ100" s="449" t="s">
        <v>539</v>
      </c>
      <c r="BK100" s="345"/>
      <c r="BL100" s="449" t="s">
        <v>547</v>
      </c>
      <c r="BM100" s="556"/>
    </row>
    <row r="101" spans="1:65" ht="13.5" customHeight="1">
      <c r="A101" s="2793"/>
      <c r="B101" s="2786"/>
      <c r="C101" s="900"/>
      <c r="D101" s="901"/>
      <c r="E101" s="901"/>
      <c r="F101" s="901"/>
      <c r="G101" s="310"/>
      <c r="H101" s="294"/>
      <c r="I101" s="334"/>
      <c r="J101" s="334"/>
      <c r="K101" s="334"/>
      <c r="L101" s="902"/>
      <c r="M101" s="900"/>
      <c r="N101" s="901"/>
      <c r="O101" s="901"/>
      <c r="P101" s="901"/>
      <c r="Q101" s="891"/>
      <c r="R101" s="889"/>
      <c r="S101" s="890"/>
      <c r="T101" s="890"/>
      <c r="U101" s="890"/>
      <c r="V101" s="902"/>
      <c r="W101" s="345"/>
      <c r="X101" s="907" t="s">
        <v>531</v>
      </c>
      <c r="Y101" s="345"/>
      <c r="Z101" s="2795" t="s">
        <v>537</v>
      </c>
      <c r="AA101" s="2797"/>
      <c r="AB101" s="345"/>
      <c r="AC101" s="449" t="s">
        <v>540</v>
      </c>
      <c r="AD101" s="452"/>
      <c r="AE101" s="452"/>
      <c r="AF101" s="451"/>
      <c r="AH101" s="2865"/>
      <c r="AI101" s="2786"/>
      <c r="AJ101" s="822"/>
      <c r="AK101" s="823"/>
      <c r="AL101" s="823"/>
      <c r="AM101" s="823"/>
      <c r="AN101" s="310"/>
      <c r="AO101" s="294"/>
      <c r="AP101" s="334"/>
      <c r="AQ101" s="334"/>
      <c r="AR101" s="334"/>
      <c r="AS101" s="824"/>
      <c r="AT101" s="822"/>
      <c r="AU101" s="823"/>
      <c r="AV101" s="823"/>
      <c r="AW101" s="823"/>
      <c r="AX101" s="813"/>
      <c r="AY101" s="811"/>
      <c r="AZ101" s="812"/>
      <c r="BA101" s="812"/>
      <c r="BB101" s="812"/>
      <c r="BC101" s="824"/>
      <c r="BD101" s="345"/>
      <c r="BE101" s="829" t="s">
        <v>531</v>
      </c>
      <c r="BF101" s="345"/>
      <c r="BG101" s="2795" t="s">
        <v>537</v>
      </c>
      <c r="BH101" s="2797"/>
      <c r="BI101" s="345"/>
      <c r="BJ101" s="449" t="s">
        <v>540</v>
      </c>
      <c r="BK101" s="452"/>
      <c r="BL101" s="452"/>
      <c r="BM101" s="556"/>
    </row>
    <row r="102" spans="1:65" ht="13.5" customHeight="1">
      <c r="A102" s="2793"/>
      <c r="B102" s="2786"/>
      <c r="C102" s="900"/>
      <c r="D102" s="901"/>
      <c r="E102" s="901"/>
      <c r="F102" s="901"/>
      <c r="G102" s="310"/>
      <c r="H102" s="294"/>
      <c r="I102" s="334"/>
      <c r="J102" s="334"/>
      <c r="K102" s="334"/>
      <c r="L102" s="902"/>
      <c r="M102" s="900"/>
      <c r="N102" s="901"/>
      <c r="O102" s="901"/>
      <c r="P102" s="901"/>
      <c r="Q102" s="891"/>
      <c r="R102" s="889"/>
      <c r="S102" s="890"/>
      <c r="T102" s="890"/>
      <c r="U102" s="890"/>
      <c r="V102" s="902"/>
      <c r="W102" s="345"/>
      <c r="X102" s="907" t="s">
        <v>532</v>
      </c>
      <c r="Y102" s="345"/>
      <c r="Z102" s="2795" t="s">
        <v>553</v>
      </c>
      <c r="AA102" s="2797"/>
      <c r="AB102" s="345"/>
      <c r="AC102" s="450" t="s">
        <v>541</v>
      </c>
      <c r="AD102" s="452"/>
      <c r="AE102" s="452"/>
      <c r="AF102" s="451"/>
      <c r="AH102" s="2865"/>
      <c r="AI102" s="2786"/>
      <c r="AJ102" s="822"/>
      <c r="AK102" s="823"/>
      <c r="AL102" s="823"/>
      <c r="AM102" s="823"/>
      <c r="AN102" s="310"/>
      <c r="AO102" s="294"/>
      <c r="AP102" s="334"/>
      <c r="AQ102" s="334"/>
      <c r="AR102" s="334"/>
      <c r="AS102" s="824"/>
      <c r="AT102" s="822"/>
      <c r="AU102" s="823"/>
      <c r="AV102" s="823"/>
      <c r="AW102" s="823"/>
      <c r="AX102" s="813"/>
      <c r="AY102" s="811"/>
      <c r="AZ102" s="812"/>
      <c r="BA102" s="812"/>
      <c r="BB102" s="812"/>
      <c r="BC102" s="824"/>
      <c r="BD102" s="345"/>
      <c r="BE102" s="829" t="s">
        <v>532</v>
      </c>
      <c r="BF102" s="345"/>
      <c r="BG102" s="2795" t="s">
        <v>553</v>
      </c>
      <c r="BH102" s="2797"/>
      <c r="BI102" s="345"/>
      <c r="BJ102" s="450" t="s">
        <v>541</v>
      </c>
      <c r="BK102" s="452"/>
      <c r="BL102" s="452"/>
      <c r="BM102" s="556"/>
    </row>
    <row r="103" spans="1:65" ht="13.5" customHeight="1">
      <c r="A103" s="2793"/>
      <c r="B103" s="2786"/>
      <c r="C103" s="900"/>
      <c r="D103" s="901"/>
      <c r="E103" s="901"/>
      <c r="F103" s="901"/>
      <c r="G103" s="310"/>
      <c r="H103" s="294"/>
      <c r="I103" s="334"/>
      <c r="J103" s="334"/>
      <c r="K103" s="334"/>
      <c r="L103" s="902"/>
      <c r="M103" s="900"/>
      <c r="N103" s="901"/>
      <c r="O103" s="901"/>
      <c r="P103" s="901"/>
      <c r="Q103" s="891"/>
      <c r="R103" s="889"/>
      <c r="S103" s="890"/>
      <c r="T103" s="890"/>
      <c r="U103" s="890"/>
      <c r="V103" s="902"/>
      <c r="W103" s="345"/>
      <c r="X103" s="906" t="s">
        <v>533</v>
      </c>
      <c r="Y103" s="345"/>
      <c r="Z103" s="2795" t="s">
        <v>554</v>
      </c>
      <c r="AA103" s="2797"/>
      <c r="AB103" s="345"/>
      <c r="AC103" s="450" t="s">
        <v>542</v>
      </c>
      <c r="AD103" s="452"/>
      <c r="AE103" s="452"/>
      <c r="AF103" s="451"/>
      <c r="AH103" s="2865"/>
      <c r="AI103" s="2786"/>
      <c r="AJ103" s="822"/>
      <c r="AK103" s="823"/>
      <c r="AL103" s="823"/>
      <c r="AM103" s="823"/>
      <c r="AN103" s="310"/>
      <c r="AO103" s="294"/>
      <c r="AP103" s="334"/>
      <c r="AQ103" s="334"/>
      <c r="AR103" s="334"/>
      <c r="AS103" s="824"/>
      <c r="AT103" s="822"/>
      <c r="AU103" s="823"/>
      <c r="AV103" s="823"/>
      <c r="AW103" s="823"/>
      <c r="AX103" s="813"/>
      <c r="AY103" s="811"/>
      <c r="AZ103" s="812"/>
      <c r="BA103" s="812"/>
      <c r="BB103" s="812"/>
      <c r="BC103" s="824"/>
      <c r="BD103" s="345"/>
      <c r="BE103" s="828" t="s">
        <v>533</v>
      </c>
      <c r="BF103" s="345"/>
      <c r="BG103" s="2795" t="s">
        <v>554</v>
      </c>
      <c r="BH103" s="2797"/>
      <c r="BI103" s="345"/>
      <c r="BJ103" s="450" t="s">
        <v>542</v>
      </c>
      <c r="BK103" s="452"/>
      <c r="BL103" s="452"/>
      <c r="BM103" s="556"/>
    </row>
    <row r="104" spans="1:65" ht="13.5" customHeight="1">
      <c r="A104" s="2793"/>
      <c r="B104" s="2786"/>
      <c r="C104" s="900"/>
      <c r="D104" s="901"/>
      <c r="E104" s="901"/>
      <c r="F104" s="901"/>
      <c r="G104" s="310"/>
      <c r="H104" s="294"/>
      <c r="I104" s="334"/>
      <c r="J104" s="334"/>
      <c r="K104" s="334"/>
      <c r="L104" s="902"/>
      <c r="M104" s="900"/>
      <c r="N104" s="901"/>
      <c r="O104" s="901"/>
      <c r="P104" s="901"/>
      <c r="Q104" s="891"/>
      <c r="R104" s="889"/>
      <c r="S104" s="890"/>
      <c r="T104" s="890"/>
      <c r="U104" s="890"/>
      <c r="V104" s="902"/>
      <c r="W104" s="345"/>
      <c r="X104" s="906" t="s">
        <v>534</v>
      </c>
      <c r="Y104" s="345"/>
      <c r="Z104" s="2798" t="s">
        <v>555</v>
      </c>
      <c r="AA104" s="2799"/>
      <c r="AB104" s="345"/>
      <c r="AC104" s="449" t="s">
        <v>543</v>
      </c>
      <c r="AD104" s="455"/>
      <c r="AE104" s="453"/>
      <c r="AF104" s="454"/>
      <c r="AH104" s="2865"/>
      <c r="AI104" s="2786"/>
      <c r="AJ104" s="822"/>
      <c r="AK104" s="823"/>
      <c r="AL104" s="823"/>
      <c r="AM104" s="823"/>
      <c r="AN104" s="310"/>
      <c r="AO104" s="294"/>
      <c r="AP104" s="334"/>
      <c r="AQ104" s="334"/>
      <c r="AR104" s="334"/>
      <c r="AS104" s="824"/>
      <c r="AT104" s="822"/>
      <c r="AU104" s="823"/>
      <c r="AV104" s="823"/>
      <c r="AW104" s="823"/>
      <c r="AX104" s="813"/>
      <c r="AY104" s="811"/>
      <c r="AZ104" s="812"/>
      <c r="BA104" s="812"/>
      <c r="BB104" s="812"/>
      <c r="BC104" s="824"/>
      <c r="BD104" s="345"/>
      <c r="BE104" s="828" t="s">
        <v>534</v>
      </c>
      <c r="BF104" s="345"/>
      <c r="BG104" s="2798" t="s">
        <v>555</v>
      </c>
      <c r="BH104" s="2799"/>
      <c r="BI104" s="345"/>
      <c r="BJ104" s="449" t="s">
        <v>543</v>
      </c>
      <c r="BK104" s="455"/>
      <c r="BL104" s="453"/>
      <c r="BM104" s="557"/>
    </row>
    <row r="105" spans="1:65" ht="13.5" customHeight="1">
      <c r="A105" s="2793"/>
      <c r="B105" s="2800" t="s">
        <v>358</v>
      </c>
      <c r="C105" s="345"/>
      <c r="D105" s="2802" t="s">
        <v>518</v>
      </c>
      <c r="E105" s="2802"/>
      <c r="F105" s="2802"/>
      <c r="G105" s="2802"/>
      <c r="H105" s="295"/>
      <c r="I105" s="335"/>
      <c r="J105" s="335"/>
      <c r="K105" s="335"/>
      <c r="L105" s="2738"/>
      <c r="M105" s="345"/>
      <c r="N105" s="2802" t="s">
        <v>524</v>
      </c>
      <c r="O105" s="2802"/>
      <c r="P105" s="2802"/>
      <c r="Q105" s="2802"/>
      <c r="R105" s="295"/>
      <c r="S105" s="335"/>
      <c r="T105" s="335"/>
      <c r="U105" s="335"/>
      <c r="V105" s="2738"/>
      <c r="W105" s="897"/>
      <c r="X105" s="892"/>
      <c r="Y105" s="892"/>
      <c r="Z105" s="892"/>
      <c r="AA105" s="894"/>
      <c r="AB105" s="345"/>
      <c r="AC105" s="436" t="s">
        <v>372</v>
      </c>
      <c r="AD105" s="345"/>
      <c r="AE105" s="2804" t="s">
        <v>545</v>
      </c>
      <c r="AF105" s="2805"/>
      <c r="AH105" s="2865"/>
      <c r="AI105" s="2800" t="s">
        <v>358</v>
      </c>
      <c r="AJ105" s="345"/>
      <c r="AK105" s="2802" t="s">
        <v>518</v>
      </c>
      <c r="AL105" s="2802"/>
      <c r="AM105" s="2802"/>
      <c r="AN105" s="2802"/>
      <c r="AO105" s="295"/>
      <c r="AP105" s="335"/>
      <c r="AQ105" s="335"/>
      <c r="AR105" s="335"/>
      <c r="AS105" s="2738"/>
      <c r="AT105" s="345"/>
      <c r="AU105" s="2802" t="s">
        <v>524</v>
      </c>
      <c r="AV105" s="2802"/>
      <c r="AW105" s="2802"/>
      <c r="AX105" s="2802"/>
      <c r="AY105" s="295"/>
      <c r="AZ105" s="335"/>
      <c r="BA105" s="335"/>
      <c r="BB105" s="335"/>
      <c r="BC105" s="2738"/>
      <c r="BD105" s="819"/>
      <c r="BE105" s="814"/>
      <c r="BF105" s="814"/>
      <c r="BG105" s="814"/>
      <c r="BH105" s="816"/>
      <c r="BI105" s="345"/>
      <c r="BJ105" s="436" t="s">
        <v>372</v>
      </c>
      <c r="BK105" s="345"/>
      <c r="BL105" s="2804" t="s">
        <v>545</v>
      </c>
      <c r="BM105" s="2867"/>
    </row>
    <row r="106" spans="1:65" ht="13.5" customHeight="1" thickBot="1">
      <c r="A106" s="2793"/>
      <c r="B106" s="2812"/>
      <c r="C106" s="345"/>
      <c r="D106" s="2809" t="s">
        <v>519</v>
      </c>
      <c r="E106" s="2810"/>
      <c r="F106" s="2810"/>
      <c r="G106" s="2811"/>
      <c r="H106" s="296"/>
      <c r="I106" s="314"/>
      <c r="J106" s="314"/>
      <c r="K106" s="314"/>
      <c r="L106" s="2741"/>
      <c r="M106" s="345"/>
      <c r="N106" s="2809" t="s">
        <v>525</v>
      </c>
      <c r="O106" s="2810"/>
      <c r="P106" s="2810"/>
      <c r="Q106" s="2811"/>
      <c r="R106" s="296"/>
      <c r="S106" s="314"/>
      <c r="T106" s="314"/>
      <c r="U106" s="314"/>
      <c r="V106" s="2741"/>
      <c r="W106" s="900"/>
      <c r="X106" s="890"/>
      <c r="Y106" s="890"/>
      <c r="Z106" s="890"/>
      <c r="AA106" s="891"/>
      <c r="AB106" s="345"/>
      <c r="AC106" s="421" t="s">
        <v>544</v>
      </c>
      <c r="AF106" s="428"/>
      <c r="AH106" s="2865"/>
      <c r="AI106" s="2812"/>
      <c r="AJ106" s="345"/>
      <c r="AK106" s="2809" t="s">
        <v>519</v>
      </c>
      <c r="AL106" s="2810"/>
      <c r="AM106" s="2810"/>
      <c r="AN106" s="2811"/>
      <c r="AO106" s="296"/>
      <c r="AP106" s="314"/>
      <c r="AQ106" s="314"/>
      <c r="AR106" s="314"/>
      <c r="AS106" s="2741"/>
      <c r="AT106" s="345"/>
      <c r="AU106" s="2809" t="s">
        <v>525</v>
      </c>
      <c r="AV106" s="2810"/>
      <c r="AW106" s="2810"/>
      <c r="AX106" s="2811"/>
      <c r="AY106" s="296"/>
      <c r="AZ106" s="314"/>
      <c r="BA106" s="314"/>
      <c r="BB106" s="314"/>
      <c r="BC106" s="2741"/>
      <c r="BD106" s="822"/>
      <c r="BE106" s="812"/>
      <c r="BF106" s="812"/>
      <c r="BG106" s="812"/>
      <c r="BH106" s="813"/>
      <c r="BI106" s="345"/>
      <c r="BJ106" s="421" t="s">
        <v>544</v>
      </c>
      <c r="BK106" s="287"/>
      <c r="BL106" s="287"/>
      <c r="BM106" s="558"/>
    </row>
    <row r="107" spans="1:65" ht="13.5" customHeight="1">
      <c r="A107" s="2773" t="s">
        <v>379</v>
      </c>
      <c r="B107" s="325" t="s">
        <v>350</v>
      </c>
      <c r="C107" s="344"/>
      <c r="D107" s="2775" t="s">
        <v>515</v>
      </c>
      <c r="E107" s="2776"/>
      <c r="F107" s="2776"/>
      <c r="G107" s="2777"/>
      <c r="H107" s="337"/>
      <c r="I107" s="338"/>
      <c r="J107" s="338"/>
      <c r="K107" s="338"/>
      <c r="L107" s="339"/>
      <c r="M107" s="328"/>
      <c r="N107" s="340"/>
      <c r="O107" s="340"/>
      <c r="P107" s="340"/>
      <c r="Q107" s="420"/>
      <c r="R107" s="344"/>
      <c r="S107" s="2778" t="s">
        <v>526</v>
      </c>
      <c r="T107" s="2779"/>
      <c r="U107" s="2779"/>
      <c r="V107" s="2780"/>
      <c r="W107" s="329"/>
      <c r="X107" s="904"/>
      <c r="Y107" s="904"/>
      <c r="Z107" s="904"/>
      <c r="AA107" s="420"/>
      <c r="AB107" s="327"/>
      <c r="AC107" s="2781"/>
      <c r="AD107" s="2781"/>
      <c r="AE107" s="2781"/>
      <c r="AF107" s="2782"/>
      <c r="AH107" s="2860" t="s">
        <v>379</v>
      </c>
      <c r="AI107" s="325" t="s">
        <v>350</v>
      </c>
      <c r="AJ107" s="344"/>
      <c r="AK107" s="2775" t="s">
        <v>515</v>
      </c>
      <c r="AL107" s="2776"/>
      <c r="AM107" s="2776"/>
      <c r="AN107" s="2777"/>
      <c r="AO107" s="337"/>
      <c r="AP107" s="338"/>
      <c r="AQ107" s="338"/>
      <c r="AR107" s="338"/>
      <c r="AS107" s="339"/>
      <c r="AT107" s="328"/>
      <c r="AU107" s="340"/>
      <c r="AV107" s="340"/>
      <c r="AW107" s="340"/>
      <c r="AX107" s="420"/>
      <c r="AY107" s="344"/>
      <c r="AZ107" s="2778" t="s">
        <v>526</v>
      </c>
      <c r="BA107" s="2779"/>
      <c r="BB107" s="2779"/>
      <c r="BC107" s="2780"/>
      <c r="BD107" s="329"/>
      <c r="BE107" s="826"/>
      <c r="BF107" s="826"/>
      <c r="BG107" s="826"/>
      <c r="BH107" s="420"/>
      <c r="BI107" s="327"/>
      <c r="BJ107" s="2781"/>
      <c r="BK107" s="2781"/>
      <c r="BL107" s="2781"/>
      <c r="BM107" s="2862"/>
    </row>
    <row r="108" spans="1:65" ht="13.5" customHeight="1">
      <c r="A108" s="2774"/>
      <c r="B108" s="885" t="s">
        <v>352</v>
      </c>
      <c r="C108" s="317"/>
      <c r="D108" s="291"/>
      <c r="E108" s="291"/>
      <c r="F108" s="291"/>
      <c r="G108" s="417"/>
      <c r="H108" s="345"/>
      <c r="I108" s="2624" t="s">
        <v>520</v>
      </c>
      <c r="J108" s="2624"/>
      <c r="K108" s="2624"/>
      <c r="L108" s="2624"/>
      <c r="M108" s="345"/>
      <c r="N108" s="2625" t="s">
        <v>521</v>
      </c>
      <c r="O108" s="2626"/>
      <c r="P108" s="2626"/>
      <c r="Q108" s="2627"/>
      <c r="R108" s="292"/>
      <c r="S108" s="905"/>
      <c r="T108" s="905"/>
      <c r="U108" s="905"/>
      <c r="V108" s="886"/>
      <c r="W108" s="345"/>
      <c r="X108" s="887" t="s">
        <v>527</v>
      </c>
      <c r="Y108" s="905"/>
      <c r="Z108" s="905"/>
      <c r="AA108" s="418"/>
      <c r="AB108" s="345"/>
      <c r="AC108" s="2626" t="s">
        <v>516</v>
      </c>
      <c r="AD108" s="2626"/>
      <c r="AE108" s="2626"/>
      <c r="AF108" s="2628"/>
      <c r="AH108" s="2861"/>
      <c r="AI108" s="807" t="s">
        <v>352</v>
      </c>
      <c r="AJ108" s="317"/>
      <c r="AK108" s="291"/>
      <c r="AL108" s="291"/>
      <c r="AM108" s="291"/>
      <c r="AN108" s="417"/>
      <c r="AO108" s="345"/>
      <c r="AP108" s="2624" t="s">
        <v>520</v>
      </c>
      <c r="AQ108" s="2624"/>
      <c r="AR108" s="2624"/>
      <c r="AS108" s="2624"/>
      <c r="AT108" s="345"/>
      <c r="AU108" s="2625" t="s">
        <v>521</v>
      </c>
      <c r="AV108" s="2626"/>
      <c r="AW108" s="2626"/>
      <c r="AX108" s="2627"/>
      <c r="AY108" s="292"/>
      <c r="AZ108" s="827"/>
      <c r="BA108" s="827"/>
      <c r="BB108" s="827"/>
      <c r="BC108" s="808"/>
      <c r="BD108" s="345"/>
      <c r="BE108" s="809" t="s">
        <v>527</v>
      </c>
      <c r="BF108" s="827"/>
      <c r="BG108" s="827"/>
      <c r="BH108" s="418"/>
      <c r="BI108" s="345"/>
      <c r="BJ108" s="2626" t="s">
        <v>516</v>
      </c>
      <c r="BK108" s="2626"/>
      <c r="BL108" s="2626"/>
      <c r="BM108" s="2863"/>
    </row>
    <row r="109" spans="1:65" ht="13.5" customHeight="1">
      <c r="A109" s="2774"/>
      <c r="B109" s="885" t="s">
        <v>353</v>
      </c>
      <c r="C109" s="317"/>
      <c r="D109" s="291"/>
      <c r="E109" s="291"/>
      <c r="F109" s="291"/>
      <c r="G109" s="418"/>
      <c r="H109" s="345"/>
      <c r="I109" s="2687" t="s">
        <v>515</v>
      </c>
      <c r="J109" s="2688"/>
      <c r="K109" s="2688"/>
      <c r="L109" s="2689"/>
      <c r="M109" s="318"/>
      <c r="N109" s="309"/>
      <c r="O109" s="309"/>
      <c r="P109" s="309"/>
      <c r="Q109" s="418"/>
      <c r="R109" s="293"/>
      <c r="S109" s="341"/>
      <c r="T109" s="341"/>
      <c r="U109" s="341"/>
      <c r="V109" s="886"/>
      <c r="W109" s="345"/>
      <c r="X109" s="887" t="s">
        <v>528</v>
      </c>
      <c r="Y109" s="905"/>
      <c r="Z109" s="905"/>
      <c r="AA109" s="418"/>
      <c r="AB109" s="292"/>
      <c r="AC109" s="2783"/>
      <c r="AD109" s="2783"/>
      <c r="AE109" s="2783"/>
      <c r="AF109" s="2784"/>
      <c r="AH109" s="2861"/>
      <c r="AI109" s="807" t="s">
        <v>353</v>
      </c>
      <c r="AJ109" s="317"/>
      <c r="AK109" s="291"/>
      <c r="AL109" s="291"/>
      <c r="AM109" s="291"/>
      <c r="AN109" s="418"/>
      <c r="AO109" s="345"/>
      <c r="AP109" s="2687" t="s">
        <v>515</v>
      </c>
      <c r="AQ109" s="2688"/>
      <c r="AR109" s="2688"/>
      <c r="AS109" s="2689"/>
      <c r="AT109" s="318"/>
      <c r="AU109" s="309"/>
      <c r="AV109" s="309"/>
      <c r="AW109" s="309"/>
      <c r="AX109" s="418"/>
      <c r="AY109" s="293"/>
      <c r="AZ109" s="341"/>
      <c r="BA109" s="341"/>
      <c r="BB109" s="341"/>
      <c r="BC109" s="808"/>
      <c r="BD109" s="345"/>
      <c r="BE109" s="809" t="s">
        <v>528</v>
      </c>
      <c r="BF109" s="827"/>
      <c r="BG109" s="827"/>
      <c r="BH109" s="418"/>
      <c r="BI109" s="292"/>
      <c r="BJ109" s="2783"/>
      <c r="BK109" s="2783"/>
      <c r="BL109" s="2783"/>
      <c r="BM109" s="2864"/>
    </row>
    <row r="110" spans="1:65" ht="13.5" customHeight="1">
      <c r="A110" s="2774"/>
      <c r="B110" s="2785" t="s">
        <v>359</v>
      </c>
      <c r="C110" s="897"/>
      <c r="D110" s="898"/>
      <c r="E110" s="898"/>
      <c r="F110" s="898"/>
      <c r="G110" s="306"/>
      <c r="H110" s="305"/>
      <c r="I110" s="333"/>
      <c r="J110" s="333"/>
      <c r="K110" s="333"/>
      <c r="L110" s="899"/>
      <c r="M110" s="2787" t="s">
        <v>365</v>
      </c>
      <c r="N110" s="2788"/>
      <c r="O110" s="2788"/>
      <c r="P110" s="2788"/>
      <c r="Q110" s="2789"/>
      <c r="R110" s="893"/>
      <c r="S110" s="892"/>
      <c r="T110" s="892"/>
      <c r="U110" s="892"/>
      <c r="V110" s="899"/>
      <c r="W110" s="2787" t="s">
        <v>366</v>
      </c>
      <c r="X110" s="2788"/>
      <c r="Y110" s="2788"/>
      <c r="Z110" s="2788"/>
      <c r="AA110" s="2789"/>
      <c r="AB110" s="2790" t="s">
        <v>367</v>
      </c>
      <c r="AC110" s="2791"/>
      <c r="AD110" s="2791"/>
      <c r="AE110" s="2791"/>
      <c r="AF110" s="2792"/>
      <c r="AH110" s="2861"/>
      <c r="AI110" s="2785" t="s">
        <v>359</v>
      </c>
      <c r="AJ110" s="819"/>
      <c r="AK110" s="820"/>
      <c r="AL110" s="820"/>
      <c r="AM110" s="820"/>
      <c r="AN110" s="306"/>
      <c r="AO110" s="305"/>
      <c r="AP110" s="333"/>
      <c r="AQ110" s="333"/>
      <c r="AR110" s="333"/>
      <c r="AS110" s="821"/>
      <c r="AT110" s="2787" t="s">
        <v>365</v>
      </c>
      <c r="AU110" s="2788"/>
      <c r="AV110" s="2788"/>
      <c r="AW110" s="2788"/>
      <c r="AX110" s="2789"/>
      <c r="AY110" s="815"/>
      <c r="AZ110" s="814"/>
      <c r="BA110" s="814"/>
      <c r="BB110" s="814"/>
      <c r="BC110" s="821"/>
      <c r="BD110" s="2787" t="s">
        <v>366</v>
      </c>
      <c r="BE110" s="2788"/>
      <c r="BF110" s="2788"/>
      <c r="BG110" s="2788"/>
      <c r="BH110" s="2789"/>
      <c r="BI110" s="2790" t="s">
        <v>367</v>
      </c>
      <c r="BJ110" s="2791"/>
      <c r="BK110" s="2791"/>
      <c r="BL110" s="2791"/>
      <c r="BM110" s="2834"/>
    </row>
    <row r="111" spans="1:65" ht="13.5" customHeight="1">
      <c r="A111" s="2793" t="s">
        <v>380</v>
      </c>
      <c r="B111" s="2786"/>
      <c r="C111" s="900"/>
      <c r="D111" s="901"/>
      <c r="E111" s="901"/>
      <c r="F111" s="901"/>
      <c r="G111" s="310"/>
      <c r="H111" s="294"/>
      <c r="I111" s="334"/>
      <c r="J111" s="334"/>
      <c r="K111" s="334"/>
      <c r="L111" s="902"/>
      <c r="M111" s="345"/>
      <c r="N111" s="2795" t="s">
        <v>522</v>
      </c>
      <c r="O111" s="2796"/>
      <c r="P111" s="2796"/>
      <c r="Q111" s="2797"/>
      <c r="R111" s="296"/>
      <c r="S111" s="314"/>
      <c r="T111" s="314"/>
      <c r="U111" s="314"/>
      <c r="V111" s="902"/>
      <c r="W111" s="345"/>
      <c r="X111" s="907" t="s">
        <v>529</v>
      </c>
      <c r="Y111" s="345"/>
      <c r="Z111" s="906" t="s">
        <v>535</v>
      </c>
      <c r="AA111" s="448"/>
      <c r="AB111" s="345"/>
      <c r="AC111" s="449" t="s">
        <v>538</v>
      </c>
      <c r="AD111" s="345"/>
      <c r="AE111" s="449" t="s">
        <v>546</v>
      </c>
      <c r="AF111" s="451"/>
      <c r="AH111" s="2865" t="s">
        <v>380</v>
      </c>
      <c r="AI111" s="2786"/>
      <c r="AJ111" s="822"/>
      <c r="AK111" s="823"/>
      <c r="AL111" s="823"/>
      <c r="AM111" s="823"/>
      <c r="AN111" s="310"/>
      <c r="AO111" s="294"/>
      <c r="AP111" s="334"/>
      <c r="AQ111" s="334"/>
      <c r="AR111" s="334"/>
      <c r="AS111" s="824"/>
      <c r="AT111" s="345"/>
      <c r="AU111" s="2795" t="s">
        <v>522</v>
      </c>
      <c r="AV111" s="2796"/>
      <c r="AW111" s="2796"/>
      <c r="AX111" s="2797"/>
      <c r="AY111" s="296"/>
      <c r="AZ111" s="314"/>
      <c r="BA111" s="314"/>
      <c r="BB111" s="314"/>
      <c r="BC111" s="824"/>
      <c r="BD111" s="345"/>
      <c r="BE111" s="829" t="s">
        <v>529</v>
      </c>
      <c r="BF111" s="345"/>
      <c r="BG111" s="828" t="s">
        <v>535</v>
      </c>
      <c r="BH111" s="555"/>
      <c r="BI111" s="345"/>
      <c r="BJ111" s="449" t="s">
        <v>538</v>
      </c>
      <c r="BK111" s="345"/>
      <c r="BL111" s="449" t="s">
        <v>546</v>
      </c>
      <c r="BM111" s="556"/>
    </row>
    <row r="112" spans="1:65" ht="13.5" customHeight="1">
      <c r="A112" s="2793"/>
      <c r="B112" s="2786"/>
      <c r="C112" s="900"/>
      <c r="D112" s="901"/>
      <c r="E112" s="901"/>
      <c r="F112" s="901"/>
      <c r="G112" s="310"/>
      <c r="H112" s="294"/>
      <c r="I112" s="334"/>
      <c r="J112" s="334"/>
      <c r="K112" s="334"/>
      <c r="L112" s="902"/>
      <c r="M112" s="345"/>
      <c r="N112" s="2795" t="s">
        <v>523</v>
      </c>
      <c r="O112" s="2796"/>
      <c r="P112" s="2796"/>
      <c r="Q112" s="2797"/>
      <c r="R112" s="290"/>
      <c r="S112" s="332"/>
      <c r="T112" s="332"/>
      <c r="U112" s="332"/>
      <c r="V112" s="902"/>
      <c r="W112" s="345"/>
      <c r="X112" s="907" t="s">
        <v>530</v>
      </c>
      <c r="Y112" s="345"/>
      <c r="Z112" s="906" t="s">
        <v>536</v>
      </c>
      <c r="AA112" s="448"/>
      <c r="AB112" s="345"/>
      <c r="AC112" s="449" t="s">
        <v>539</v>
      </c>
      <c r="AD112" s="345"/>
      <c r="AE112" s="449" t="s">
        <v>547</v>
      </c>
      <c r="AF112" s="451"/>
      <c r="AH112" s="2865"/>
      <c r="AI112" s="2786"/>
      <c r="AJ112" s="822"/>
      <c r="AK112" s="823"/>
      <c r="AL112" s="823"/>
      <c r="AM112" s="823"/>
      <c r="AN112" s="310"/>
      <c r="AO112" s="294"/>
      <c r="AP112" s="334"/>
      <c r="AQ112" s="334"/>
      <c r="AR112" s="334"/>
      <c r="AS112" s="824"/>
      <c r="AT112" s="345"/>
      <c r="AU112" s="2795" t="s">
        <v>523</v>
      </c>
      <c r="AV112" s="2796"/>
      <c r="AW112" s="2796"/>
      <c r="AX112" s="2797"/>
      <c r="AY112" s="290"/>
      <c r="AZ112" s="332"/>
      <c r="BA112" s="332"/>
      <c r="BB112" s="332"/>
      <c r="BC112" s="824"/>
      <c r="BD112" s="345"/>
      <c r="BE112" s="829" t="s">
        <v>530</v>
      </c>
      <c r="BF112" s="345"/>
      <c r="BG112" s="828" t="s">
        <v>536</v>
      </c>
      <c r="BH112" s="555"/>
      <c r="BI112" s="345"/>
      <c r="BJ112" s="449" t="s">
        <v>539</v>
      </c>
      <c r="BK112" s="345"/>
      <c r="BL112" s="449" t="s">
        <v>547</v>
      </c>
      <c r="BM112" s="556"/>
    </row>
    <row r="113" spans="1:65" ht="13.5" customHeight="1">
      <c r="A113" s="2793"/>
      <c r="B113" s="2786"/>
      <c r="C113" s="900"/>
      <c r="D113" s="901"/>
      <c r="E113" s="901"/>
      <c r="F113" s="901"/>
      <c r="G113" s="310"/>
      <c r="H113" s="294"/>
      <c r="I113" s="334"/>
      <c r="J113" s="334"/>
      <c r="K113" s="334"/>
      <c r="L113" s="902"/>
      <c r="M113" s="900"/>
      <c r="N113" s="901"/>
      <c r="O113" s="901"/>
      <c r="P113" s="901"/>
      <c r="Q113" s="891"/>
      <c r="R113" s="889"/>
      <c r="S113" s="890"/>
      <c r="T113" s="890"/>
      <c r="U113" s="890"/>
      <c r="V113" s="902"/>
      <c r="W113" s="345"/>
      <c r="X113" s="907" t="s">
        <v>531</v>
      </c>
      <c r="Y113" s="345"/>
      <c r="Z113" s="2795" t="s">
        <v>537</v>
      </c>
      <c r="AA113" s="2797"/>
      <c r="AB113" s="345"/>
      <c r="AC113" s="449" t="s">
        <v>540</v>
      </c>
      <c r="AD113" s="452"/>
      <c r="AE113" s="452"/>
      <c r="AF113" s="451"/>
      <c r="AH113" s="2865"/>
      <c r="AI113" s="2786"/>
      <c r="AJ113" s="822"/>
      <c r="AK113" s="823"/>
      <c r="AL113" s="823"/>
      <c r="AM113" s="823"/>
      <c r="AN113" s="310"/>
      <c r="AO113" s="294"/>
      <c r="AP113" s="334"/>
      <c r="AQ113" s="334"/>
      <c r="AR113" s="334"/>
      <c r="AS113" s="824"/>
      <c r="AT113" s="822"/>
      <c r="AU113" s="823"/>
      <c r="AV113" s="823"/>
      <c r="AW113" s="823"/>
      <c r="AX113" s="813"/>
      <c r="AY113" s="811"/>
      <c r="AZ113" s="812"/>
      <c r="BA113" s="812"/>
      <c r="BB113" s="812"/>
      <c r="BC113" s="824"/>
      <c r="BD113" s="345"/>
      <c r="BE113" s="829" t="s">
        <v>531</v>
      </c>
      <c r="BF113" s="345"/>
      <c r="BG113" s="2795" t="s">
        <v>537</v>
      </c>
      <c r="BH113" s="2797"/>
      <c r="BI113" s="345"/>
      <c r="BJ113" s="449" t="s">
        <v>540</v>
      </c>
      <c r="BK113" s="452"/>
      <c r="BL113" s="452"/>
      <c r="BM113" s="556"/>
    </row>
    <row r="114" spans="1:65" ht="13.5" customHeight="1">
      <c r="A114" s="2793"/>
      <c r="B114" s="2786"/>
      <c r="C114" s="900"/>
      <c r="D114" s="901"/>
      <c r="E114" s="901"/>
      <c r="F114" s="901"/>
      <c r="G114" s="310"/>
      <c r="H114" s="294"/>
      <c r="I114" s="334"/>
      <c r="J114" s="334"/>
      <c r="K114" s="334"/>
      <c r="L114" s="902"/>
      <c r="M114" s="900"/>
      <c r="N114" s="901"/>
      <c r="O114" s="901"/>
      <c r="P114" s="901"/>
      <c r="Q114" s="891"/>
      <c r="R114" s="889"/>
      <c r="S114" s="890"/>
      <c r="T114" s="890"/>
      <c r="U114" s="890"/>
      <c r="V114" s="902"/>
      <c r="W114" s="345"/>
      <c r="X114" s="907" t="s">
        <v>532</v>
      </c>
      <c r="Y114" s="345"/>
      <c r="Z114" s="2795" t="s">
        <v>553</v>
      </c>
      <c r="AA114" s="2797"/>
      <c r="AB114" s="345"/>
      <c r="AC114" s="450" t="s">
        <v>541</v>
      </c>
      <c r="AD114" s="452"/>
      <c r="AE114" s="452"/>
      <c r="AF114" s="451"/>
      <c r="AH114" s="2865"/>
      <c r="AI114" s="2786"/>
      <c r="AJ114" s="822"/>
      <c r="AK114" s="823"/>
      <c r="AL114" s="823"/>
      <c r="AM114" s="823"/>
      <c r="AN114" s="310"/>
      <c r="AO114" s="294"/>
      <c r="AP114" s="334"/>
      <c r="AQ114" s="334"/>
      <c r="AR114" s="334"/>
      <c r="AS114" s="824"/>
      <c r="AT114" s="822"/>
      <c r="AU114" s="823"/>
      <c r="AV114" s="823"/>
      <c r="AW114" s="823"/>
      <c r="AX114" s="813"/>
      <c r="AY114" s="811"/>
      <c r="AZ114" s="812"/>
      <c r="BA114" s="812"/>
      <c r="BB114" s="812"/>
      <c r="BC114" s="824"/>
      <c r="BD114" s="345"/>
      <c r="BE114" s="829" t="s">
        <v>532</v>
      </c>
      <c r="BF114" s="345"/>
      <c r="BG114" s="2795" t="s">
        <v>553</v>
      </c>
      <c r="BH114" s="2797"/>
      <c r="BI114" s="345"/>
      <c r="BJ114" s="450" t="s">
        <v>541</v>
      </c>
      <c r="BK114" s="452"/>
      <c r="BL114" s="452"/>
      <c r="BM114" s="556"/>
    </row>
    <row r="115" spans="1:65" ht="13.5" customHeight="1">
      <c r="A115" s="2793"/>
      <c r="B115" s="2786"/>
      <c r="C115" s="900"/>
      <c r="D115" s="901"/>
      <c r="E115" s="901"/>
      <c r="F115" s="901"/>
      <c r="G115" s="310"/>
      <c r="H115" s="294"/>
      <c r="I115" s="334"/>
      <c r="J115" s="334"/>
      <c r="K115" s="334"/>
      <c r="L115" s="902"/>
      <c r="M115" s="900"/>
      <c r="N115" s="901"/>
      <c r="O115" s="901"/>
      <c r="P115" s="901"/>
      <c r="Q115" s="891"/>
      <c r="R115" s="889"/>
      <c r="S115" s="890"/>
      <c r="T115" s="890"/>
      <c r="U115" s="890"/>
      <c r="V115" s="902"/>
      <c r="W115" s="345"/>
      <c r="X115" s="906" t="s">
        <v>533</v>
      </c>
      <c r="Y115" s="345"/>
      <c r="Z115" s="2795" t="s">
        <v>554</v>
      </c>
      <c r="AA115" s="2797"/>
      <c r="AB115" s="345"/>
      <c r="AC115" s="450" t="s">
        <v>542</v>
      </c>
      <c r="AD115" s="452"/>
      <c r="AE115" s="452"/>
      <c r="AF115" s="451"/>
      <c r="AH115" s="2865"/>
      <c r="AI115" s="2786"/>
      <c r="AJ115" s="822"/>
      <c r="AK115" s="823"/>
      <c r="AL115" s="823"/>
      <c r="AM115" s="823"/>
      <c r="AN115" s="310"/>
      <c r="AO115" s="294"/>
      <c r="AP115" s="334"/>
      <c r="AQ115" s="334"/>
      <c r="AR115" s="334"/>
      <c r="AS115" s="824"/>
      <c r="AT115" s="822"/>
      <c r="AU115" s="823"/>
      <c r="AV115" s="823"/>
      <c r="AW115" s="823"/>
      <c r="AX115" s="813"/>
      <c r="AY115" s="811"/>
      <c r="AZ115" s="812"/>
      <c r="BA115" s="812"/>
      <c r="BB115" s="812"/>
      <c r="BC115" s="824"/>
      <c r="BD115" s="345"/>
      <c r="BE115" s="828" t="s">
        <v>533</v>
      </c>
      <c r="BF115" s="345"/>
      <c r="BG115" s="2795" t="s">
        <v>554</v>
      </c>
      <c r="BH115" s="2797"/>
      <c r="BI115" s="345"/>
      <c r="BJ115" s="450" t="s">
        <v>542</v>
      </c>
      <c r="BK115" s="452"/>
      <c r="BL115" s="452"/>
      <c r="BM115" s="556"/>
    </row>
    <row r="116" spans="1:65" ht="13.5" customHeight="1">
      <c r="A116" s="2793"/>
      <c r="B116" s="2786"/>
      <c r="C116" s="900"/>
      <c r="D116" s="901"/>
      <c r="E116" s="901"/>
      <c r="F116" s="901"/>
      <c r="G116" s="310"/>
      <c r="H116" s="294"/>
      <c r="I116" s="334"/>
      <c r="J116" s="334"/>
      <c r="K116" s="334"/>
      <c r="L116" s="902"/>
      <c r="M116" s="900"/>
      <c r="N116" s="901"/>
      <c r="O116" s="901"/>
      <c r="P116" s="901"/>
      <c r="Q116" s="891"/>
      <c r="R116" s="889"/>
      <c r="S116" s="890"/>
      <c r="T116" s="890"/>
      <c r="U116" s="890"/>
      <c r="V116" s="902"/>
      <c r="W116" s="345"/>
      <c r="X116" s="906" t="s">
        <v>534</v>
      </c>
      <c r="Y116" s="345"/>
      <c r="Z116" s="2798" t="s">
        <v>555</v>
      </c>
      <c r="AA116" s="2799"/>
      <c r="AB116" s="345"/>
      <c r="AC116" s="449" t="s">
        <v>543</v>
      </c>
      <c r="AD116" s="455"/>
      <c r="AE116" s="453"/>
      <c r="AF116" s="454"/>
      <c r="AH116" s="2865"/>
      <c r="AI116" s="2786"/>
      <c r="AJ116" s="822"/>
      <c r="AK116" s="823"/>
      <c r="AL116" s="823"/>
      <c r="AM116" s="823"/>
      <c r="AN116" s="310"/>
      <c r="AO116" s="294"/>
      <c r="AP116" s="334"/>
      <c r="AQ116" s="334"/>
      <c r="AR116" s="334"/>
      <c r="AS116" s="824"/>
      <c r="AT116" s="822"/>
      <c r="AU116" s="823"/>
      <c r="AV116" s="823"/>
      <c r="AW116" s="823"/>
      <c r="AX116" s="813"/>
      <c r="AY116" s="811"/>
      <c r="AZ116" s="812"/>
      <c r="BA116" s="812"/>
      <c r="BB116" s="812"/>
      <c r="BC116" s="824"/>
      <c r="BD116" s="345"/>
      <c r="BE116" s="828" t="s">
        <v>534</v>
      </c>
      <c r="BF116" s="345"/>
      <c r="BG116" s="2798" t="s">
        <v>555</v>
      </c>
      <c r="BH116" s="2799"/>
      <c r="BI116" s="345"/>
      <c r="BJ116" s="449" t="s">
        <v>543</v>
      </c>
      <c r="BK116" s="455"/>
      <c r="BL116" s="453"/>
      <c r="BM116" s="557"/>
    </row>
    <row r="117" spans="1:65" ht="13.5" customHeight="1">
      <c r="A117" s="2793"/>
      <c r="B117" s="2800" t="s">
        <v>358</v>
      </c>
      <c r="C117" s="345"/>
      <c r="D117" s="2802" t="s">
        <v>518</v>
      </c>
      <c r="E117" s="2802"/>
      <c r="F117" s="2802"/>
      <c r="G117" s="2802"/>
      <c r="H117" s="295"/>
      <c r="I117" s="335"/>
      <c r="J117" s="335"/>
      <c r="K117" s="335"/>
      <c r="L117" s="2738"/>
      <c r="M117" s="345"/>
      <c r="N117" s="2802" t="s">
        <v>524</v>
      </c>
      <c r="O117" s="2802"/>
      <c r="P117" s="2802"/>
      <c r="Q117" s="2802"/>
      <c r="R117" s="295"/>
      <c r="S117" s="335"/>
      <c r="T117" s="335"/>
      <c r="U117" s="335"/>
      <c r="V117" s="2738"/>
      <c r="W117" s="897"/>
      <c r="X117" s="892"/>
      <c r="Y117" s="892"/>
      <c r="Z117" s="892"/>
      <c r="AA117" s="894"/>
      <c r="AB117" s="345"/>
      <c r="AC117" s="436" t="s">
        <v>372</v>
      </c>
      <c r="AD117" s="345"/>
      <c r="AE117" s="2804" t="s">
        <v>545</v>
      </c>
      <c r="AF117" s="2805"/>
      <c r="AH117" s="2865"/>
      <c r="AI117" s="2800" t="s">
        <v>358</v>
      </c>
      <c r="AJ117" s="345"/>
      <c r="AK117" s="2802" t="s">
        <v>518</v>
      </c>
      <c r="AL117" s="2802"/>
      <c r="AM117" s="2802"/>
      <c r="AN117" s="2802"/>
      <c r="AO117" s="295"/>
      <c r="AP117" s="335"/>
      <c r="AQ117" s="335"/>
      <c r="AR117" s="335"/>
      <c r="AS117" s="2738"/>
      <c r="AT117" s="345"/>
      <c r="AU117" s="2802" t="s">
        <v>524</v>
      </c>
      <c r="AV117" s="2802"/>
      <c r="AW117" s="2802"/>
      <c r="AX117" s="2802"/>
      <c r="AY117" s="295"/>
      <c r="AZ117" s="335"/>
      <c r="BA117" s="335"/>
      <c r="BB117" s="335"/>
      <c r="BC117" s="2738"/>
      <c r="BD117" s="819"/>
      <c r="BE117" s="814"/>
      <c r="BF117" s="814"/>
      <c r="BG117" s="814"/>
      <c r="BH117" s="816"/>
      <c r="BI117" s="345"/>
      <c r="BJ117" s="436" t="s">
        <v>372</v>
      </c>
      <c r="BK117" s="345"/>
      <c r="BL117" s="2804" t="s">
        <v>545</v>
      </c>
      <c r="BM117" s="2867"/>
    </row>
    <row r="118" spans="1:65" ht="13.5" customHeight="1" thickBot="1">
      <c r="A118" s="2794"/>
      <c r="B118" s="2801"/>
      <c r="C118" s="439"/>
      <c r="D118" s="2806" t="s">
        <v>519</v>
      </c>
      <c r="E118" s="2807"/>
      <c r="F118" s="2807"/>
      <c r="G118" s="2808"/>
      <c r="H118" s="303"/>
      <c r="I118" s="336"/>
      <c r="J118" s="336"/>
      <c r="K118" s="336"/>
      <c r="L118" s="2803"/>
      <c r="M118" s="439"/>
      <c r="N118" s="2806" t="s">
        <v>525</v>
      </c>
      <c r="O118" s="2807"/>
      <c r="P118" s="2807"/>
      <c r="Q118" s="2808"/>
      <c r="R118" s="303"/>
      <c r="S118" s="336"/>
      <c r="T118" s="336"/>
      <c r="U118" s="336"/>
      <c r="V118" s="2803"/>
      <c r="W118" s="414"/>
      <c r="X118" s="896"/>
      <c r="Y118" s="896"/>
      <c r="Z118" s="896"/>
      <c r="AA118" s="895"/>
      <c r="AB118" s="439"/>
      <c r="AC118" s="440" t="s">
        <v>544</v>
      </c>
      <c r="AD118" s="441"/>
      <c r="AE118" s="441"/>
      <c r="AF118" s="427"/>
      <c r="AH118" s="2866"/>
      <c r="AI118" s="2801"/>
      <c r="AJ118" s="439"/>
      <c r="AK118" s="2806" t="s">
        <v>519</v>
      </c>
      <c r="AL118" s="2807"/>
      <c r="AM118" s="2807"/>
      <c r="AN118" s="2808"/>
      <c r="AO118" s="303"/>
      <c r="AP118" s="336"/>
      <c r="AQ118" s="336"/>
      <c r="AR118" s="336"/>
      <c r="AS118" s="2803"/>
      <c r="AT118" s="439"/>
      <c r="AU118" s="2806" t="s">
        <v>525</v>
      </c>
      <c r="AV118" s="2807"/>
      <c r="AW118" s="2807"/>
      <c r="AX118" s="2808"/>
      <c r="AY118" s="303"/>
      <c r="AZ118" s="336"/>
      <c r="BA118" s="336"/>
      <c r="BB118" s="336"/>
      <c r="BC118" s="2803"/>
      <c r="BD118" s="414"/>
      <c r="BE118" s="818"/>
      <c r="BF118" s="818"/>
      <c r="BG118" s="818"/>
      <c r="BH118" s="817"/>
      <c r="BI118" s="439"/>
      <c r="BJ118" s="440" t="s">
        <v>544</v>
      </c>
      <c r="BK118" s="441"/>
      <c r="BL118" s="441"/>
      <c r="BM118" s="559"/>
    </row>
    <row r="119" spans="1:65" ht="13.5" customHeight="1">
      <c r="A119" s="2758" t="s">
        <v>619</v>
      </c>
      <c r="B119" s="2759"/>
      <c r="C119" s="2759"/>
      <c r="D119" s="2759"/>
      <c r="E119" s="2759"/>
      <c r="F119" s="2759"/>
      <c r="G119" s="2759"/>
      <c r="H119" s="2759"/>
      <c r="I119" s="2759"/>
      <c r="J119" s="2759"/>
      <c r="K119" s="2759"/>
      <c r="L119" s="2759"/>
      <c r="M119" s="2759"/>
      <c r="N119" s="2759"/>
      <c r="O119" s="2759"/>
      <c r="P119" s="2759"/>
      <c r="Q119" s="2759"/>
      <c r="R119" s="2761" t="s">
        <v>374</v>
      </c>
      <c r="S119" s="2761"/>
      <c r="T119" s="2761"/>
      <c r="U119" s="2761"/>
      <c r="V119" s="2761"/>
      <c r="W119" s="2761"/>
      <c r="X119" s="2761"/>
      <c r="Y119" s="2761"/>
      <c r="Z119" s="2761"/>
      <c r="AA119" s="2761"/>
      <c r="AB119" s="2761"/>
      <c r="AC119" s="2761"/>
      <c r="AD119" s="2761"/>
      <c r="AE119" s="2761"/>
      <c r="AF119" s="2761"/>
      <c r="AH119" s="2874" t="s">
        <v>619</v>
      </c>
      <c r="AI119" s="2759"/>
      <c r="AJ119" s="2759"/>
      <c r="AK119" s="2759"/>
      <c r="AL119" s="2759"/>
      <c r="AM119" s="2759"/>
      <c r="AN119" s="2759"/>
      <c r="AO119" s="2759"/>
      <c r="AP119" s="2759"/>
      <c r="AQ119" s="2759"/>
      <c r="AR119" s="2759"/>
      <c r="AS119" s="2759"/>
      <c r="AT119" s="2759"/>
      <c r="AU119" s="2759"/>
      <c r="AV119" s="2759"/>
      <c r="AW119" s="2759"/>
      <c r="AX119" s="2759"/>
      <c r="AY119" s="2761" t="s">
        <v>374</v>
      </c>
      <c r="AZ119" s="2761"/>
      <c r="BA119" s="2761"/>
      <c r="BB119" s="2761"/>
      <c r="BC119" s="2761"/>
      <c r="BD119" s="2761"/>
      <c r="BE119" s="2761"/>
      <c r="BF119" s="2761"/>
      <c r="BG119" s="2761"/>
      <c r="BH119" s="2761"/>
      <c r="BI119" s="2761"/>
      <c r="BJ119" s="2761"/>
      <c r="BK119" s="2761"/>
      <c r="BL119" s="2761"/>
      <c r="BM119" s="2876"/>
    </row>
    <row r="120" spans="1:65" ht="13.5" customHeight="1" thickBot="1">
      <c r="A120" s="2760"/>
      <c r="B120" s="2760"/>
      <c r="C120" s="2760"/>
      <c r="D120" s="2760"/>
      <c r="E120" s="2760"/>
      <c r="F120" s="2760"/>
      <c r="G120" s="2760"/>
      <c r="H120" s="2760"/>
      <c r="I120" s="2760"/>
      <c r="J120" s="2760"/>
      <c r="K120" s="2760"/>
      <c r="L120" s="2760"/>
      <c r="M120" s="2760"/>
      <c r="N120" s="2760"/>
      <c r="O120" s="2760"/>
      <c r="P120" s="2760"/>
      <c r="Q120" s="2760"/>
      <c r="R120" s="2762"/>
      <c r="S120" s="2762"/>
      <c r="T120" s="2762"/>
      <c r="U120" s="2762"/>
      <c r="V120" s="2762"/>
      <c r="W120" s="2762"/>
      <c r="X120" s="2762"/>
      <c r="Y120" s="2762"/>
      <c r="Z120" s="2762"/>
      <c r="AA120" s="2762"/>
      <c r="AB120" s="2762"/>
      <c r="AC120" s="2762"/>
      <c r="AD120" s="2762"/>
      <c r="AE120" s="2762"/>
      <c r="AF120" s="2762"/>
      <c r="AH120" s="2875"/>
      <c r="AI120" s="2760"/>
      <c r="AJ120" s="2760"/>
      <c r="AK120" s="2760"/>
      <c r="AL120" s="2760"/>
      <c r="AM120" s="2760"/>
      <c r="AN120" s="2760"/>
      <c r="AO120" s="2760"/>
      <c r="AP120" s="2760"/>
      <c r="AQ120" s="2760"/>
      <c r="AR120" s="2760"/>
      <c r="AS120" s="2760"/>
      <c r="AT120" s="2760"/>
      <c r="AU120" s="2760"/>
      <c r="AV120" s="2760"/>
      <c r="AW120" s="2760"/>
      <c r="AX120" s="2760"/>
      <c r="AY120" s="2762"/>
      <c r="AZ120" s="2762"/>
      <c r="BA120" s="2762"/>
      <c r="BB120" s="2762"/>
      <c r="BC120" s="2762"/>
      <c r="BD120" s="2762"/>
      <c r="BE120" s="2762"/>
      <c r="BF120" s="2762"/>
      <c r="BG120" s="2762"/>
      <c r="BH120" s="2762"/>
      <c r="BI120" s="2762"/>
      <c r="BJ120" s="2762"/>
      <c r="BK120" s="2762"/>
      <c r="BL120" s="2762"/>
      <c r="BM120" s="2877"/>
    </row>
    <row r="121" spans="1:65" ht="13.5" customHeight="1">
      <c r="A121" s="2763" t="s">
        <v>549</v>
      </c>
      <c r="B121" s="2764"/>
      <c r="C121" s="2764"/>
      <c r="D121" s="2764"/>
      <c r="E121" s="2764"/>
      <c r="F121" s="2764"/>
      <c r="G121" s="2764"/>
      <c r="H121" s="2764"/>
      <c r="I121" s="2764"/>
      <c r="J121" s="2764"/>
      <c r="K121" s="2764"/>
      <c r="L121" s="2764"/>
      <c r="M121" s="2764"/>
      <c r="N121" s="2764"/>
      <c r="O121" s="2764"/>
      <c r="P121" s="2764"/>
      <c r="Q121" s="2764"/>
      <c r="R121" s="2764"/>
      <c r="S121" s="2764"/>
      <c r="T121" s="2764"/>
      <c r="U121" s="2764"/>
      <c r="V121" s="2764"/>
      <c r="W121" s="2764"/>
      <c r="X121" s="2764"/>
      <c r="Y121" s="2764"/>
      <c r="Z121" s="2764"/>
      <c r="AA121" s="2764"/>
      <c r="AB121" s="2764"/>
      <c r="AC121" s="2764"/>
      <c r="AD121" s="2764"/>
      <c r="AE121" s="2764"/>
      <c r="AF121" s="2765"/>
      <c r="AH121" s="2868" t="s">
        <v>549</v>
      </c>
      <c r="AI121" s="2764"/>
      <c r="AJ121" s="2764"/>
      <c r="AK121" s="2764"/>
      <c r="AL121" s="2764"/>
      <c r="AM121" s="2764"/>
      <c r="AN121" s="2764"/>
      <c r="AO121" s="2764"/>
      <c r="AP121" s="2764"/>
      <c r="AQ121" s="2764"/>
      <c r="AR121" s="2764"/>
      <c r="AS121" s="2764"/>
      <c r="AT121" s="2764"/>
      <c r="AU121" s="2764"/>
      <c r="AV121" s="2764"/>
      <c r="AW121" s="2764"/>
      <c r="AX121" s="2764"/>
      <c r="AY121" s="2764"/>
      <c r="AZ121" s="2764"/>
      <c r="BA121" s="2764"/>
      <c r="BB121" s="2764"/>
      <c r="BC121" s="2764"/>
      <c r="BD121" s="2764"/>
      <c r="BE121" s="2764"/>
      <c r="BF121" s="2764"/>
      <c r="BG121" s="2764"/>
      <c r="BH121" s="2764"/>
      <c r="BI121" s="2764"/>
      <c r="BJ121" s="2764"/>
      <c r="BK121" s="2764"/>
      <c r="BL121" s="2764"/>
      <c r="BM121" s="2869"/>
    </row>
    <row r="122" spans="1:65" ht="13.5" customHeight="1">
      <c r="A122" s="2766"/>
      <c r="B122" s="2767"/>
      <c r="C122" s="2767"/>
      <c r="D122" s="2767"/>
      <c r="E122" s="2767"/>
      <c r="F122" s="2767"/>
      <c r="G122" s="2767"/>
      <c r="H122" s="2767"/>
      <c r="I122" s="2767"/>
      <c r="J122" s="2767"/>
      <c r="K122" s="2767"/>
      <c r="L122" s="2767"/>
      <c r="M122" s="2767"/>
      <c r="N122" s="2767"/>
      <c r="O122" s="2767"/>
      <c r="P122" s="2767"/>
      <c r="Q122" s="2767"/>
      <c r="R122" s="2767"/>
      <c r="S122" s="2767"/>
      <c r="T122" s="2767"/>
      <c r="U122" s="2767"/>
      <c r="V122" s="2767"/>
      <c r="W122" s="2767"/>
      <c r="X122" s="2767"/>
      <c r="Y122" s="2767"/>
      <c r="Z122" s="2767"/>
      <c r="AA122" s="2767"/>
      <c r="AB122" s="2767"/>
      <c r="AC122" s="2767"/>
      <c r="AD122" s="2767"/>
      <c r="AE122" s="2767"/>
      <c r="AF122" s="2768"/>
      <c r="AH122" s="2870"/>
      <c r="AI122" s="2767"/>
      <c r="AJ122" s="2767"/>
      <c r="AK122" s="2767"/>
      <c r="AL122" s="2767"/>
      <c r="AM122" s="2767"/>
      <c r="AN122" s="2767"/>
      <c r="AO122" s="2767"/>
      <c r="AP122" s="2767"/>
      <c r="AQ122" s="2767"/>
      <c r="AR122" s="2767"/>
      <c r="AS122" s="2767"/>
      <c r="AT122" s="2767"/>
      <c r="AU122" s="2767"/>
      <c r="AV122" s="2767"/>
      <c r="AW122" s="2767"/>
      <c r="AX122" s="2767"/>
      <c r="AY122" s="2767"/>
      <c r="AZ122" s="2767"/>
      <c r="BA122" s="2767"/>
      <c r="BB122" s="2767"/>
      <c r="BC122" s="2767"/>
      <c r="BD122" s="2767"/>
      <c r="BE122" s="2767"/>
      <c r="BF122" s="2767"/>
      <c r="BG122" s="2767"/>
      <c r="BH122" s="2767"/>
      <c r="BI122" s="2767"/>
      <c r="BJ122" s="2767"/>
      <c r="BK122" s="2767"/>
      <c r="BL122" s="2767"/>
      <c r="BM122" s="2871"/>
    </row>
    <row r="123" spans="1:65" ht="13.5" customHeight="1">
      <c r="A123" s="2676" t="s">
        <v>356</v>
      </c>
      <c r="B123" s="2677"/>
      <c r="C123" s="2769">
        <v>500</v>
      </c>
      <c r="D123" s="2769"/>
      <c r="E123" s="2769"/>
      <c r="F123" s="2769"/>
      <c r="G123" s="2769"/>
      <c r="H123" s="2770">
        <v>400</v>
      </c>
      <c r="I123" s="2770"/>
      <c r="J123" s="2770"/>
      <c r="K123" s="2770"/>
      <c r="L123" s="2770"/>
      <c r="M123" s="2769">
        <v>300</v>
      </c>
      <c r="N123" s="2769"/>
      <c r="O123" s="2769"/>
      <c r="P123" s="2769"/>
      <c r="Q123" s="2769"/>
      <c r="R123" s="2770">
        <v>250</v>
      </c>
      <c r="S123" s="2770"/>
      <c r="T123" s="2770"/>
      <c r="U123" s="2770"/>
      <c r="V123" s="2770"/>
      <c r="W123" s="2771">
        <v>200</v>
      </c>
      <c r="X123" s="2771"/>
      <c r="Y123" s="2771"/>
      <c r="Z123" s="2771"/>
      <c r="AA123" s="2771"/>
      <c r="AB123" s="2677">
        <v>100</v>
      </c>
      <c r="AC123" s="2677"/>
      <c r="AD123" s="2677"/>
      <c r="AE123" s="2677"/>
      <c r="AF123" s="2772"/>
      <c r="AH123" s="2872" t="s">
        <v>356</v>
      </c>
      <c r="AI123" s="2677"/>
      <c r="AJ123" s="2769">
        <v>500</v>
      </c>
      <c r="AK123" s="2769"/>
      <c r="AL123" s="2769"/>
      <c r="AM123" s="2769"/>
      <c r="AN123" s="2769"/>
      <c r="AO123" s="2770">
        <v>400</v>
      </c>
      <c r="AP123" s="2770"/>
      <c r="AQ123" s="2770"/>
      <c r="AR123" s="2770"/>
      <c r="AS123" s="2770"/>
      <c r="AT123" s="2769">
        <v>300</v>
      </c>
      <c r="AU123" s="2769"/>
      <c r="AV123" s="2769"/>
      <c r="AW123" s="2769"/>
      <c r="AX123" s="2769"/>
      <c r="AY123" s="2770">
        <v>250</v>
      </c>
      <c r="AZ123" s="2770"/>
      <c r="BA123" s="2770"/>
      <c r="BB123" s="2770"/>
      <c r="BC123" s="2770"/>
      <c r="BD123" s="2771">
        <v>200</v>
      </c>
      <c r="BE123" s="2771"/>
      <c r="BF123" s="2771"/>
      <c r="BG123" s="2771"/>
      <c r="BH123" s="2771"/>
      <c r="BI123" s="2677">
        <v>100</v>
      </c>
      <c r="BJ123" s="2677"/>
      <c r="BK123" s="2677"/>
      <c r="BL123" s="2677"/>
      <c r="BM123" s="2873"/>
    </row>
    <row r="124" spans="1:65" ht="13.5" customHeight="1">
      <c r="A124" s="2676" t="s">
        <v>357</v>
      </c>
      <c r="B124" s="2677"/>
      <c r="C124" s="2678">
        <v>2000</v>
      </c>
      <c r="D124" s="2678"/>
      <c r="E124" s="2678"/>
      <c r="F124" s="2678"/>
      <c r="G124" s="2678"/>
      <c r="H124" s="2679">
        <v>1600</v>
      </c>
      <c r="I124" s="2679"/>
      <c r="J124" s="2679"/>
      <c r="K124" s="2679"/>
      <c r="L124" s="2679"/>
      <c r="M124" s="2678">
        <v>1200</v>
      </c>
      <c r="N124" s="2678"/>
      <c r="O124" s="2678"/>
      <c r="P124" s="2678"/>
      <c r="Q124" s="2678"/>
      <c r="R124" s="2679">
        <v>1000</v>
      </c>
      <c r="S124" s="2679"/>
      <c r="T124" s="2679"/>
      <c r="U124" s="2679"/>
      <c r="V124" s="2679"/>
      <c r="W124" s="2771">
        <v>800</v>
      </c>
      <c r="X124" s="2771"/>
      <c r="Y124" s="2771"/>
      <c r="Z124" s="2771"/>
      <c r="AA124" s="2771"/>
      <c r="AB124" s="2677">
        <v>400</v>
      </c>
      <c r="AC124" s="2677"/>
      <c r="AD124" s="2677"/>
      <c r="AE124" s="2677"/>
      <c r="AF124" s="2772"/>
      <c r="AH124" s="2872" t="s">
        <v>357</v>
      </c>
      <c r="AI124" s="2677"/>
      <c r="AJ124" s="2678">
        <v>2000</v>
      </c>
      <c r="AK124" s="2678"/>
      <c r="AL124" s="2678"/>
      <c r="AM124" s="2678"/>
      <c r="AN124" s="2678"/>
      <c r="AO124" s="2679">
        <v>1600</v>
      </c>
      <c r="AP124" s="2679"/>
      <c r="AQ124" s="2679"/>
      <c r="AR124" s="2679"/>
      <c r="AS124" s="2679"/>
      <c r="AT124" s="2678">
        <v>1200</v>
      </c>
      <c r="AU124" s="2678"/>
      <c r="AV124" s="2678"/>
      <c r="AW124" s="2678"/>
      <c r="AX124" s="2678"/>
      <c r="AY124" s="2679">
        <v>1000</v>
      </c>
      <c r="AZ124" s="2679"/>
      <c r="BA124" s="2679"/>
      <c r="BB124" s="2679"/>
      <c r="BC124" s="2679"/>
      <c r="BD124" s="2771">
        <v>800</v>
      </c>
      <c r="BE124" s="2771"/>
      <c r="BF124" s="2771"/>
      <c r="BG124" s="2771"/>
      <c r="BH124" s="2771"/>
      <c r="BI124" s="2677">
        <v>400</v>
      </c>
      <c r="BJ124" s="2677"/>
      <c r="BK124" s="2677"/>
      <c r="BL124" s="2677"/>
      <c r="BM124" s="2873"/>
    </row>
    <row r="125" spans="1:65" ht="13.5" customHeight="1">
      <c r="A125" s="2750" t="s">
        <v>350</v>
      </c>
      <c r="B125" s="2751"/>
      <c r="C125" s="2716" t="s">
        <v>360</v>
      </c>
      <c r="D125" s="2708"/>
      <c r="E125" s="2708" t="s">
        <v>369</v>
      </c>
      <c r="F125" s="2710">
        <f>COUNTIF(C83,$BN$4)+COUNTIF(C95,$BN$4)+COUNTIF(C107,$BN$4)</f>
        <v>0</v>
      </c>
      <c r="G125" s="2755" t="s">
        <v>370</v>
      </c>
      <c r="H125" s="2716"/>
      <c r="I125" s="2708"/>
      <c r="J125" s="2708"/>
      <c r="K125" s="2708"/>
      <c r="L125" s="2720"/>
      <c r="M125" s="2756"/>
      <c r="N125" s="2756"/>
      <c r="O125" s="2756"/>
      <c r="P125" s="2756"/>
      <c r="Q125" s="2756"/>
      <c r="R125" s="2730" t="s">
        <v>351</v>
      </c>
      <c r="S125" s="2731"/>
      <c r="T125" s="2708" t="s">
        <v>369</v>
      </c>
      <c r="U125" s="2710">
        <f>COUNTIF(R83,$BN$4)+COUNTIF(R95,$BN$4)+COUNTIF(R107,$BN$4)</f>
        <v>0</v>
      </c>
      <c r="V125" s="2755" t="s">
        <v>370</v>
      </c>
      <c r="W125" s="2716"/>
      <c r="X125" s="2708"/>
      <c r="Y125" s="2708"/>
      <c r="Z125" s="2708"/>
      <c r="AA125" s="2720"/>
      <c r="AB125" s="2716"/>
      <c r="AC125" s="2708"/>
      <c r="AD125" s="2708"/>
      <c r="AE125" s="2708"/>
      <c r="AF125" s="2728"/>
      <c r="AH125" s="2878" t="s">
        <v>350</v>
      </c>
      <c r="AI125" s="2751"/>
      <c r="AJ125" s="2716" t="s">
        <v>360</v>
      </c>
      <c r="AK125" s="2708"/>
      <c r="AL125" s="2708" t="s">
        <v>369</v>
      </c>
      <c r="AM125" s="2710">
        <f>COUNTIF(AJ83,$BN$4)+COUNTIF(AJ95,$BN$4)+COUNTIF(AJ107,$BN$4)</f>
        <v>0</v>
      </c>
      <c r="AN125" s="2755" t="s">
        <v>370</v>
      </c>
      <c r="AO125" s="2716"/>
      <c r="AP125" s="2708"/>
      <c r="AQ125" s="2708"/>
      <c r="AR125" s="2708"/>
      <c r="AS125" s="2720"/>
      <c r="AT125" s="2756"/>
      <c r="AU125" s="2756"/>
      <c r="AV125" s="2756"/>
      <c r="AW125" s="2756"/>
      <c r="AX125" s="2756"/>
      <c r="AY125" s="2730" t="s">
        <v>351</v>
      </c>
      <c r="AZ125" s="2731"/>
      <c r="BA125" s="2708" t="s">
        <v>369</v>
      </c>
      <c r="BB125" s="2710">
        <f>COUNTIF(AY83,$BN$4)+COUNTIF(AY95,$BN$4)+COUNTIF(AY107,$BN$4)</f>
        <v>0</v>
      </c>
      <c r="BC125" s="2755" t="s">
        <v>370</v>
      </c>
      <c r="BD125" s="2716"/>
      <c r="BE125" s="2708"/>
      <c r="BF125" s="2708"/>
      <c r="BG125" s="2708"/>
      <c r="BH125" s="2720"/>
      <c r="BI125" s="2716"/>
      <c r="BJ125" s="2708"/>
      <c r="BK125" s="2708"/>
      <c r="BL125" s="2708"/>
      <c r="BM125" s="2879"/>
    </row>
    <row r="126" spans="1:65" ht="13.5" customHeight="1">
      <c r="A126" s="2750"/>
      <c r="B126" s="2751"/>
      <c r="C126" s="2752"/>
      <c r="D126" s="2734"/>
      <c r="E126" s="2734"/>
      <c r="F126" s="2754"/>
      <c r="G126" s="2689"/>
      <c r="H126" s="2752"/>
      <c r="I126" s="2734"/>
      <c r="J126" s="2734"/>
      <c r="K126" s="2734"/>
      <c r="L126" s="2753"/>
      <c r="M126" s="2756"/>
      <c r="N126" s="2756"/>
      <c r="O126" s="2756"/>
      <c r="P126" s="2756"/>
      <c r="Q126" s="2756"/>
      <c r="R126" s="2732"/>
      <c r="S126" s="2733"/>
      <c r="T126" s="2734"/>
      <c r="U126" s="2754"/>
      <c r="V126" s="2689"/>
      <c r="W126" s="2752"/>
      <c r="X126" s="2734"/>
      <c r="Y126" s="2734"/>
      <c r="Z126" s="2734"/>
      <c r="AA126" s="2753"/>
      <c r="AB126" s="2752"/>
      <c r="AC126" s="2734"/>
      <c r="AD126" s="2734"/>
      <c r="AE126" s="2734"/>
      <c r="AF126" s="2757"/>
      <c r="AH126" s="2878"/>
      <c r="AI126" s="2751"/>
      <c r="AJ126" s="2752"/>
      <c r="AK126" s="2734"/>
      <c r="AL126" s="2734"/>
      <c r="AM126" s="2754"/>
      <c r="AN126" s="2689"/>
      <c r="AO126" s="2752"/>
      <c r="AP126" s="2734"/>
      <c r="AQ126" s="2734"/>
      <c r="AR126" s="2734"/>
      <c r="AS126" s="2753"/>
      <c r="AT126" s="2756"/>
      <c r="AU126" s="2756"/>
      <c r="AV126" s="2756"/>
      <c r="AW126" s="2756"/>
      <c r="AX126" s="2756"/>
      <c r="AY126" s="2732"/>
      <c r="AZ126" s="2733"/>
      <c r="BA126" s="2734"/>
      <c r="BB126" s="2754"/>
      <c r="BC126" s="2689"/>
      <c r="BD126" s="2752"/>
      <c r="BE126" s="2734"/>
      <c r="BF126" s="2734"/>
      <c r="BG126" s="2734"/>
      <c r="BH126" s="2753"/>
      <c r="BI126" s="2752"/>
      <c r="BJ126" s="2734"/>
      <c r="BK126" s="2734"/>
      <c r="BL126" s="2734"/>
      <c r="BM126" s="2880"/>
    </row>
    <row r="127" spans="1:65" ht="13.5" customHeight="1">
      <c r="A127" s="2750" t="s">
        <v>352</v>
      </c>
      <c r="B127" s="2751"/>
      <c r="C127" s="2716"/>
      <c r="D127" s="2708"/>
      <c r="E127" s="2708"/>
      <c r="F127" s="2708"/>
      <c r="G127" s="2720"/>
      <c r="H127" s="2730" t="s">
        <v>708</v>
      </c>
      <c r="I127" s="2731"/>
      <c r="J127" s="2708" t="s">
        <v>369</v>
      </c>
      <c r="K127" s="2710">
        <f>COUNTIF(H84,$BN$4)+COUNTIF(H96,$BN$4)+COUNTIF(H108,$BN$4)</f>
        <v>0</v>
      </c>
      <c r="L127" s="2755" t="s">
        <v>370</v>
      </c>
      <c r="M127" s="2716" t="s">
        <v>709</v>
      </c>
      <c r="N127" s="2708"/>
      <c r="O127" s="2708" t="s">
        <v>369</v>
      </c>
      <c r="P127" s="2710">
        <f>COUNTIF(M84,$BN$4)+COUNTIF(M96,$BN$4)+COUNTIF(M108,$BN$4)</f>
        <v>0</v>
      </c>
      <c r="Q127" s="2755" t="s">
        <v>370</v>
      </c>
      <c r="R127" s="2716"/>
      <c r="S127" s="2708"/>
      <c r="T127" s="2708"/>
      <c r="U127" s="2708"/>
      <c r="V127" s="2720"/>
      <c r="W127" s="2716" t="s">
        <v>371</v>
      </c>
      <c r="X127" s="2708"/>
      <c r="Y127" s="2708" t="s">
        <v>369</v>
      </c>
      <c r="Z127" s="2710">
        <f>COUNTIF(W84,$BN$4)+COUNTIF(W96,$BN$4)+COUNTIF(W108,$BN$4)</f>
        <v>0</v>
      </c>
      <c r="AA127" s="2755" t="s">
        <v>370</v>
      </c>
      <c r="AB127" s="2730" t="s">
        <v>381</v>
      </c>
      <c r="AC127" s="2731"/>
      <c r="AD127" s="2708" t="s">
        <v>369</v>
      </c>
      <c r="AE127" s="2710">
        <f>COUNTIF(AB84,$BN$4)+COUNTIF(AB96,$BN$4)+COUNTIF(AB108,$BN$4)</f>
        <v>0</v>
      </c>
      <c r="AF127" s="2695" t="s">
        <v>370</v>
      </c>
      <c r="AH127" s="2878" t="s">
        <v>352</v>
      </c>
      <c r="AI127" s="2751"/>
      <c r="AJ127" s="2716"/>
      <c r="AK127" s="2708"/>
      <c r="AL127" s="2708"/>
      <c r="AM127" s="2708"/>
      <c r="AN127" s="2720"/>
      <c r="AO127" s="2730" t="s">
        <v>361</v>
      </c>
      <c r="AP127" s="2731"/>
      <c r="AQ127" s="2708" t="s">
        <v>369</v>
      </c>
      <c r="AR127" s="2710">
        <f>COUNTIF(AO84,$BN$4)+COUNTIF(AO96,$BN$4)+COUNTIF(AO108,$BN$4)</f>
        <v>0</v>
      </c>
      <c r="AS127" s="2755" t="s">
        <v>370</v>
      </c>
      <c r="AT127" s="2716" t="s">
        <v>362</v>
      </c>
      <c r="AU127" s="2708"/>
      <c r="AV127" s="2708" t="s">
        <v>369</v>
      </c>
      <c r="AW127" s="2710">
        <f>COUNTIF(AT84,$BN$4)+COUNTIF(AT96,$BN$4)+COUNTIF(AT108,$BN$4)</f>
        <v>0</v>
      </c>
      <c r="AX127" s="2755" t="s">
        <v>370</v>
      </c>
      <c r="AY127" s="2716"/>
      <c r="AZ127" s="2708"/>
      <c r="BA127" s="2708"/>
      <c r="BB127" s="2708"/>
      <c r="BC127" s="2720"/>
      <c r="BD127" s="2716" t="s">
        <v>371</v>
      </c>
      <c r="BE127" s="2708"/>
      <c r="BF127" s="2708" t="s">
        <v>369</v>
      </c>
      <c r="BG127" s="2710">
        <f>COUNTIF(BD84,$BN$4)+COUNTIF(BD96,$BN$4)+COUNTIF(BD108,$BN$4)</f>
        <v>0</v>
      </c>
      <c r="BH127" s="2755" t="s">
        <v>370</v>
      </c>
      <c r="BI127" s="2730" t="s">
        <v>381</v>
      </c>
      <c r="BJ127" s="2731"/>
      <c r="BK127" s="2708" t="s">
        <v>369</v>
      </c>
      <c r="BL127" s="2710">
        <f>COUNTIF(BI84,$BN$4)+COUNTIF(BI96,$BN$4)+COUNTIF(BI108,$BN$4)</f>
        <v>0</v>
      </c>
      <c r="BM127" s="2881" t="s">
        <v>370</v>
      </c>
    </row>
    <row r="128" spans="1:65" ht="13.5" customHeight="1">
      <c r="A128" s="2750"/>
      <c r="B128" s="2751"/>
      <c r="C128" s="2752"/>
      <c r="D128" s="2734"/>
      <c r="E128" s="2734"/>
      <c r="F128" s="2734"/>
      <c r="G128" s="2753"/>
      <c r="H128" s="2732"/>
      <c r="I128" s="2733"/>
      <c r="J128" s="2734"/>
      <c r="K128" s="2754"/>
      <c r="L128" s="2689"/>
      <c r="M128" s="2752"/>
      <c r="N128" s="2734"/>
      <c r="O128" s="2734"/>
      <c r="P128" s="2754"/>
      <c r="Q128" s="2689"/>
      <c r="R128" s="2752"/>
      <c r="S128" s="2734"/>
      <c r="T128" s="2734"/>
      <c r="U128" s="2734"/>
      <c r="V128" s="2753"/>
      <c r="W128" s="2752"/>
      <c r="X128" s="2734"/>
      <c r="Y128" s="2734"/>
      <c r="Z128" s="2754"/>
      <c r="AA128" s="2689"/>
      <c r="AB128" s="2732"/>
      <c r="AC128" s="2733"/>
      <c r="AD128" s="2734"/>
      <c r="AE128" s="2737"/>
      <c r="AF128" s="2696"/>
      <c r="AH128" s="2878"/>
      <c r="AI128" s="2751"/>
      <c r="AJ128" s="2752"/>
      <c r="AK128" s="2734"/>
      <c r="AL128" s="2734"/>
      <c r="AM128" s="2734"/>
      <c r="AN128" s="2753"/>
      <c r="AO128" s="2732"/>
      <c r="AP128" s="2733"/>
      <c r="AQ128" s="2734"/>
      <c r="AR128" s="2754"/>
      <c r="AS128" s="2689"/>
      <c r="AT128" s="2752"/>
      <c r="AU128" s="2734"/>
      <c r="AV128" s="2734"/>
      <c r="AW128" s="2754"/>
      <c r="AX128" s="2689"/>
      <c r="AY128" s="2752"/>
      <c r="AZ128" s="2734"/>
      <c r="BA128" s="2734"/>
      <c r="BB128" s="2734"/>
      <c r="BC128" s="2753"/>
      <c r="BD128" s="2752"/>
      <c r="BE128" s="2734"/>
      <c r="BF128" s="2734"/>
      <c r="BG128" s="2754"/>
      <c r="BH128" s="2689"/>
      <c r="BI128" s="2732"/>
      <c r="BJ128" s="2733"/>
      <c r="BK128" s="2734"/>
      <c r="BL128" s="2737"/>
      <c r="BM128" s="2882"/>
    </row>
    <row r="129" spans="1:65" ht="13.5" customHeight="1">
      <c r="A129" s="2750" t="s">
        <v>353</v>
      </c>
      <c r="B129" s="2751"/>
      <c r="C129" s="2716"/>
      <c r="D129" s="2708"/>
      <c r="E129" s="2708"/>
      <c r="F129" s="2708"/>
      <c r="G129" s="2720"/>
      <c r="H129" s="2730" t="s">
        <v>360</v>
      </c>
      <c r="I129" s="2731"/>
      <c r="J129" s="2708" t="s">
        <v>369</v>
      </c>
      <c r="K129" s="2710">
        <f>COUNTIF(H85,$BN$4)+COUNTIF(H97,$BN$4)+COUNTIF(H109,$BN$4)</f>
        <v>0</v>
      </c>
      <c r="L129" s="2755" t="s">
        <v>370</v>
      </c>
      <c r="M129" s="2716"/>
      <c r="N129" s="2708"/>
      <c r="O129" s="2708"/>
      <c r="P129" s="2708"/>
      <c r="Q129" s="2720"/>
      <c r="R129" s="2716"/>
      <c r="S129" s="2708"/>
      <c r="T129" s="2708"/>
      <c r="U129" s="2708"/>
      <c r="V129" s="2720"/>
      <c r="W129" s="2716" t="s">
        <v>363</v>
      </c>
      <c r="X129" s="2708"/>
      <c r="Y129" s="2708" t="s">
        <v>369</v>
      </c>
      <c r="Z129" s="2710">
        <f>COUNTIF(W85,$BN$4)+COUNTIF(W97,$BN$4)+COUNTIF(W109,$BN$4)</f>
        <v>0</v>
      </c>
      <c r="AA129" s="2755" t="s">
        <v>370</v>
      </c>
      <c r="AB129" s="430"/>
      <c r="AC129" s="429"/>
      <c r="AD129" s="429"/>
      <c r="AE129" s="737"/>
      <c r="AF129" s="431"/>
      <c r="AH129" s="2878" t="s">
        <v>353</v>
      </c>
      <c r="AI129" s="2751"/>
      <c r="AJ129" s="2716"/>
      <c r="AK129" s="2708"/>
      <c r="AL129" s="2708"/>
      <c r="AM129" s="2708"/>
      <c r="AN129" s="2720"/>
      <c r="AO129" s="2730" t="s">
        <v>360</v>
      </c>
      <c r="AP129" s="2731"/>
      <c r="AQ129" s="2708" t="s">
        <v>369</v>
      </c>
      <c r="AR129" s="2885">
        <f>COUNTIF(AO85,$BN$4)+COUNTIF(AO97,$BN$4)+COUNTIF(AO109,$BN$4)</f>
        <v>0</v>
      </c>
      <c r="AS129" s="2755" t="s">
        <v>370</v>
      </c>
      <c r="AT129" s="2716"/>
      <c r="AU129" s="2708"/>
      <c r="AV129" s="2708"/>
      <c r="AW129" s="2708"/>
      <c r="AX129" s="2720"/>
      <c r="AY129" s="2716"/>
      <c r="AZ129" s="2708"/>
      <c r="BA129" s="2708"/>
      <c r="BB129" s="2708"/>
      <c r="BC129" s="2720"/>
      <c r="BD129" s="2716" t="s">
        <v>363</v>
      </c>
      <c r="BE129" s="2708"/>
      <c r="BF129" s="2708" t="s">
        <v>369</v>
      </c>
      <c r="BG129" s="2710">
        <f>COUNTIF(BD85,$BN$4)+COUNTIF(BD97,$BN$4)+COUNTIF(BD109,$BN$4)</f>
        <v>0</v>
      </c>
      <c r="BH129" s="2755" t="s">
        <v>370</v>
      </c>
      <c r="BI129" s="430"/>
      <c r="BJ129" s="429"/>
      <c r="BK129" s="429"/>
      <c r="BL129" s="737"/>
      <c r="BM129" s="878"/>
    </row>
    <row r="130" spans="1:65" ht="13.5" customHeight="1">
      <c r="A130" s="2750"/>
      <c r="B130" s="2751"/>
      <c r="C130" s="2752"/>
      <c r="D130" s="2734"/>
      <c r="E130" s="2734"/>
      <c r="F130" s="2734"/>
      <c r="G130" s="2753"/>
      <c r="H130" s="2732"/>
      <c r="I130" s="2733"/>
      <c r="J130" s="2734"/>
      <c r="K130" s="2754"/>
      <c r="L130" s="2689"/>
      <c r="M130" s="2752"/>
      <c r="N130" s="2734"/>
      <c r="O130" s="2734"/>
      <c r="P130" s="2734"/>
      <c r="Q130" s="2753"/>
      <c r="R130" s="2752"/>
      <c r="S130" s="2734"/>
      <c r="T130" s="2734"/>
      <c r="U130" s="2734"/>
      <c r="V130" s="2753"/>
      <c r="W130" s="2752"/>
      <c r="X130" s="2734"/>
      <c r="Y130" s="2734"/>
      <c r="Z130" s="2754"/>
      <c r="AA130" s="2689"/>
      <c r="AB130" s="432"/>
      <c r="AC130" s="426"/>
      <c r="AD130" s="426"/>
      <c r="AE130" s="738"/>
      <c r="AF130" s="433"/>
      <c r="AH130" s="2878"/>
      <c r="AI130" s="2751"/>
      <c r="AJ130" s="2752"/>
      <c r="AK130" s="2734"/>
      <c r="AL130" s="2734"/>
      <c r="AM130" s="2734"/>
      <c r="AN130" s="2753"/>
      <c r="AO130" s="2732"/>
      <c r="AP130" s="2733"/>
      <c r="AQ130" s="2734"/>
      <c r="AR130" s="2916"/>
      <c r="AS130" s="2689"/>
      <c r="AT130" s="2752"/>
      <c r="AU130" s="2734"/>
      <c r="AV130" s="2734"/>
      <c r="AW130" s="2734"/>
      <c r="AX130" s="2753"/>
      <c r="AY130" s="2752"/>
      <c r="AZ130" s="2734"/>
      <c r="BA130" s="2734"/>
      <c r="BB130" s="2734"/>
      <c r="BC130" s="2753"/>
      <c r="BD130" s="2752"/>
      <c r="BE130" s="2734"/>
      <c r="BF130" s="2734"/>
      <c r="BG130" s="2754"/>
      <c r="BH130" s="2689"/>
      <c r="BI130" s="432"/>
      <c r="BJ130" s="426"/>
      <c r="BK130" s="426"/>
      <c r="BL130" s="738"/>
      <c r="BM130" s="879"/>
    </row>
    <row r="131" spans="1:65" ht="13.5" customHeight="1">
      <c r="A131" s="2750" t="s">
        <v>359</v>
      </c>
      <c r="B131" s="2751"/>
      <c r="C131" s="2716"/>
      <c r="D131" s="2708"/>
      <c r="E131" s="2708"/>
      <c r="F131" s="2708"/>
      <c r="G131" s="2720"/>
      <c r="H131" s="2716"/>
      <c r="I131" s="2708"/>
      <c r="J131" s="2708"/>
      <c r="K131" s="2708"/>
      <c r="L131" s="2720"/>
      <c r="M131" s="2716" t="s">
        <v>365</v>
      </c>
      <c r="N131" s="2708"/>
      <c r="O131" s="2708" t="s">
        <v>369</v>
      </c>
      <c r="P131" s="2710">
        <f>COUNTIF(M87:M88,$BN$4)+COUNTIF(M99:M100,$BN$4)+COUNTIF(M111:M112,$BN$4)</f>
        <v>0</v>
      </c>
      <c r="Q131" s="2755" t="s">
        <v>370</v>
      </c>
      <c r="R131" s="2716"/>
      <c r="S131" s="2708"/>
      <c r="T131" s="2708"/>
      <c r="U131" s="2708"/>
      <c r="V131" s="2720"/>
      <c r="W131" s="2716" t="s">
        <v>366</v>
      </c>
      <c r="X131" s="2708"/>
      <c r="Y131" s="2708" t="s">
        <v>369</v>
      </c>
      <c r="Z131" s="2710">
        <f>COUNTIF(W87:Y92,$BN$4)+COUNTIF(W99:Y104,$BN$4)+COUNTIF(W111:Y116,$BN$4)</f>
        <v>0</v>
      </c>
      <c r="AA131" s="2755" t="s">
        <v>370</v>
      </c>
      <c r="AB131" s="2730" t="s">
        <v>367</v>
      </c>
      <c r="AC131" s="2731"/>
      <c r="AD131" s="2708" t="s">
        <v>369</v>
      </c>
      <c r="AE131" s="2709">
        <f>COUNTIF(AB87:AD92,$BN$4)+COUNTIF(AB99:AD104,$BN$4)+COUNTIF(AB111:AD116,$BN$4)</f>
        <v>0</v>
      </c>
      <c r="AF131" s="2695" t="s">
        <v>370</v>
      </c>
      <c r="AH131" s="2878" t="s">
        <v>359</v>
      </c>
      <c r="AI131" s="2751"/>
      <c r="AJ131" s="2716"/>
      <c r="AK131" s="2708"/>
      <c r="AL131" s="2708"/>
      <c r="AM131" s="2708"/>
      <c r="AN131" s="2720"/>
      <c r="AO131" s="2716"/>
      <c r="AP131" s="2708"/>
      <c r="AQ131" s="2708"/>
      <c r="AR131" s="2708"/>
      <c r="AS131" s="2720"/>
      <c r="AT131" s="2716" t="s">
        <v>365</v>
      </c>
      <c r="AU131" s="2708"/>
      <c r="AV131" s="2708" t="s">
        <v>369</v>
      </c>
      <c r="AW131" s="2710">
        <f>COUNTIF(AT87:AT88,$BN$4)+COUNTIF(AT99:AT100,$BN$4)+COUNTIF(AT111:AT112,$BN$4)</f>
        <v>0</v>
      </c>
      <c r="AX131" s="2755" t="s">
        <v>370</v>
      </c>
      <c r="AY131" s="2716"/>
      <c r="AZ131" s="2708"/>
      <c r="BA131" s="2708"/>
      <c r="BB131" s="2708"/>
      <c r="BC131" s="2720"/>
      <c r="BD131" s="2716" t="s">
        <v>366</v>
      </c>
      <c r="BE131" s="2708"/>
      <c r="BF131" s="2708" t="s">
        <v>369</v>
      </c>
      <c r="BG131" s="2710">
        <f>COUNTIF(BD87:BF92,$BN$4)+COUNTIF(BD99:BF104,$BN$4)+COUNTIF(BD111:BF116,$BN$4)</f>
        <v>0</v>
      </c>
      <c r="BH131" s="2755" t="s">
        <v>370</v>
      </c>
      <c r="BI131" s="2730" t="s">
        <v>367</v>
      </c>
      <c r="BJ131" s="2731"/>
      <c r="BK131" s="2708" t="s">
        <v>369</v>
      </c>
      <c r="BL131" s="2709">
        <f>COUNTIF(BI87:BK92,$BN$4)+COUNTIF(BI99:BK104,$BN$4)+COUNTIF(BI111:BK116,$BN$4)</f>
        <v>0</v>
      </c>
      <c r="BM131" s="2881" t="s">
        <v>370</v>
      </c>
    </row>
    <row r="132" spans="1:65" ht="13.5" customHeight="1">
      <c r="A132" s="2750"/>
      <c r="B132" s="2751"/>
      <c r="C132" s="2752"/>
      <c r="D132" s="2734"/>
      <c r="E132" s="2734"/>
      <c r="F132" s="2734"/>
      <c r="G132" s="2753"/>
      <c r="H132" s="2752"/>
      <c r="I132" s="2734"/>
      <c r="J132" s="2734"/>
      <c r="K132" s="2734"/>
      <c r="L132" s="2753"/>
      <c r="M132" s="2752"/>
      <c r="N132" s="2734"/>
      <c r="O132" s="2734"/>
      <c r="P132" s="2754"/>
      <c r="Q132" s="2689"/>
      <c r="R132" s="2752"/>
      <c r="S132" s="2734"/>
      <c r="T132" s="2734"/>
      <c r="U132" s="2734"/>
      <c r="V132" s="2753"/>
      <c r="W132" s="2752"/>
      <c r="X132" s="2734"/>
      <c r="Y132" s="2734"/>
      <c r="Z132" s="2754"/>
      <c r="AA132" s="2689"/>
      <c r="AB132" s="2732"/>
      <c r="AC132" s="2733"/>
      <c r="AD132" s="2734"/>
      <c r="AE132" s="2709"/>
      <c r="AF132" s="2696"/>
      <c r="AH132" s="2878"/>
      <c r="AI132" s="2751"/>
      <c r="AJ132" s="2752"/>
      <c r="AK132" s="2734"/>
      <c r="AL132" s="2734"/>
      <c r="AM132" s="2734"/>
      <c r="AN132" s="2753"/>
      <c r="AO132" s="2752"/>
      <c r="AP132" s="2734"/>
      <c r="AQ132" s="2734"/>
      <c r="AR132" s="2734"/>
      <c r="AS132" s="2753"/>
      <c r="AT132" s="2752"/>
      <c r="AU132" s="2734"/>
      <c r="AV132" s="2734"/>
      <c r="AW132" s="2754"/>
      <c r="AX132" s="2689"/>
      <c r="AY132" s="2752"/>
      <c r="AZ132" s="2734"/>
      <c r="BA132" s="2734"/>
      <c r="BB132" s="2734"/>
      <c r="BC132" s="2753"/>
      <c r="BD132" s="2752"/>
      <c r="BE132" s="2734"/>
      <c r="BF132" s="2734"/>
      <c r="BG132" s="2754"/>
      <c r="BH132" s="2689"/>
      <c r="BI132" s="2732"/>
      <c r="BJ132" s="2733"/>
      <c r="BK132" s="2734"/>
      <c r="BL132" s="2709"/>
      <c r="BM132" s="2882"/>
    </row>
    <row r="133" spans="1:65" ht="13.5" customHeight="1">
      <c r="A133" s="2712" t="s">
        <v>358</v>
      </c>
      <c r="B133" s="2713"/>
      <c r="C133" s="2697" t="s">
        <v>355</v>
      </c>
      <c r="D133" s="2698"/>
      <c r="E133" s="2708" t="s">
        <v>369</v>
      </c>
      <c r="F133" s="2710">
        <f>COUNTIF(C93,$BN$4)+COUNTIF(C105,$BN$4)+COUNTIF(C117,$BN$4)</f>
        <v>0</v>
      </c>
      <c r="G133" s="2720" t="s">
        <v>370</v>
      </c>
      <c r="H133" s="2716"/>
      <c r="I133" s="2708"/>
      <c r="J133" s="2708"/>
      <c r="K133" s="2708"/>
      <c r="L133" s="2720"/>
      <c r="M133" s="2697" t="s">
        <v>354</v>
      </c>
      <c r="N133" s="2698"/>
      <c r="O133" s="2708" t="s">
        <v>369</v>
      </c>
      <c r="P133" s="2710">
        <f>COUNTIF(M93,$BN$4)+COUNTIF(M105,$BN$4)+COUNTIF(M117,$BN$4)</f>
        <v>0</v>
      </c>
      <c r="Q133" s="2720" t="s">
        <v>370</v>
      </c>
      <c r="R133" s="2716"/>
      <c r="S133" s="2708"/>
      <c r="T133" s="2708"/>
      <c r="U133" s="2708"/>
      <c r="V133" s="2720"/>
      <c r="W133" s="2730"/>
      <c r="X133" s="2731"/>
      <c r="Y133" s="2731"/>
      <c r="Z133" s="2731"/>
      <c r="AA133" s="2738"/>
      <c r="AB133" s="2742" t="s">
        <v>556</v>
      </c>
      <c r="AC133" s="2743"/>
      <c r="AD133" s="2708" t="s">
        <v>369</v>
      </c>
      <c r="AE133" s="2709">
        <f>COUNTIF(AB93,$BN$4)+COUNTIF(AB105,$BN$4)+COUNTIF(AB117,$BN$4)</f>
        <v>0</v>
      </c>
      <c r="AF133" s="2695" t="s">
        <v>370</v>
      </c>
      <c r="AH133" s="2883" t="s">
        <v>358</v>
      </c>
      <c r="AI133" s="2713"/>
      <c r="AJ133" s="2697" t="s">
        <v>355</v>
      </c>
      <c r="AK133" s="2698"/>
      <c r="AL133" s="2708" t="s">
        <v>369</v>
      </c>
      <c r="AM133" s="2710">
        <f>COUNTIF(AJ93,$BN$4)+COUNTIF(AJ105,$BN$4)+COUNTIF(AJ117,$BN$4)</f>
        <v>0</v>
      </c>
      <c r="AN133" s="2720" t="s">
        <v>370</v>
      </c>
      <c r="AO133" s="2716"/>
      <c r="AP133" s="2708"/>
      <c r="AQ133" s="2708"/>
      <c r="AR133" s="2708"/>
      <c r="AS133" s="2720"/>
      <c r="AT133" s="2697" t="s">
        <v>354</v>
      </c>
      <c r="AU133" s="2698"/>
      <c r="AV133" s="2708" t="s">
        <v>369</v>
      </c>
      <c r="AW133" s="2710">
        <f>COUNTIF(AT93,$BN$4)+COUNTIF(AT105,$BN$4)+COUNTIF(AT117,$BN$4)</f>
        <v>0</v>
      </c>
      <c r="AX133" s="2720" t="s">
        <v>370</v>
      </c>
      <c r="AY133" s="2716"/>
      <c r="AZ133" s="2708"/>
      <c r="BA133" s="2708"/>
      <c r="BB133" s="2708"/>
      <c r="BC133" s="2720"/>
      <c r="BD133" s="2730"/>
      <c r="BE133" s="2731"/>
      <c r="BF133" s="2731"/>
      <c r="BG133" s="2731"/>
      <c r="BH133" s="2738"/>
      <c r="BI133" s="2742" t="s">
        <v>556</v>
      </c>
      <c r="BJ133" s="2743"/>
      <c r="BK133" s="2708" t="s">
        <v>369</v>
      </c>
      <c r="BL133" s="2709">
        <f>COUNTIF(BI93,$BN$4)+COUNTIF(BI105,$BN$4)+COUNTIF(BI117,$BN$4)</f>
        <v>0</v>
      </c>
      <c r="BM133" s="2881" t="s">
        <v>370</v>
      </c>
    </row>
    <row r="134" spans="1:65" ht="13.5" customHeight="1">
      <c r="A134" s="2735"/>
      <c r="B134" s="2736"/>
      <c r="C134" s="2700"/>
      <c r="D134" s="2701"/>
      <c r="E134" s="2704"/>
      <c r="F134" s="2737"/>
      <c r="G134" s="2705"/>
      <c r="H134" s="2703"/>
      <c r="I134" s="2704"/>
      <c r="J134" s="2704"/>
      <c r="K134" s="2704"/>
      <c r="L134" s="2705"/>
      <c r="M134" s="2700"/>
      <c r="N134" s="2701"/>
      <c r="O134" s="2704"/>
      <c r="P134" s="2737"/>
      <c r="Q134" s="2705"/>
      <c r="R134" s="2703"/>
      <c r="S134" s="2704"/>
      <c r="T134" s="2704"/>
      <c r="U134" s="2704"/>
      <c r="V134" s="2705"/>
      <c r="W134" s="2739"/>
      <c r="X134" s="2740"/>
      <c r="Y134" s="2740"/>
      <c r="Z134" s="2740"/>
      <c r="AA134" s="2741"/>
      <c r="AB134" s="2744"/>
      <c r="AC134" s="2745"/>
      <c r="AD134" s="2734"/>
      <c r="AE134" s="2709"/>
      <c r="AF134" s="2696"/>
      <c r="AH134" s="2884"/>
      <c r="AI134" s="2736"/>
      <c r="AJ134" s="2700"/>
      <c r="AK134" s="2701"/>
      <c r="AL134" s="2704"/>
      <c r="AM134" s="2737"/>
      <c r="AN134" s="2705"/>
      <c r="AO134" s="2703"/>
      <c r="AP134" s="2704"/>
      <c r="AQ134" s="2704"/>
      <c r="AR134" s="2704"/>
      <c r="AS134" s="2705"/>
      <c r="AT134" s="2700"/>
      <c r="AU134" s="2701"/>
      <c r="AV134" s="2704"/>
      <c r="AW134" s="2737"/>
      <c r="AX134" s="2705"/>
      <c r="AY134" s="2703"/>
      <c r="AZ134" s="2704"/>
      <c r="BA134" s="2704"/>
      <c r="BB134" s="2704"/>
      <c r="BC134" s="2705"/>
      <c r="BD134" s="2739"/>
      <c r="BE134" s="2740"/>
      <c r="BF134" s="2740"/>
      <c r="BG134" s="2740"/>
      <c r="BH134" s="2741"/>
      <c r="BI134" s="2744"/>
      <c r="BJ134" s="2745"/>
      <c r="BK134" s="2734"/>
      <c r="BL134" s="2709"/>
      <c r="BM134" s="2882"/>
    </row>
    <row r="135" spans="1:65" ht="13.5" customHeight="1">
      <c r="A135" s="2735"/>
      <c r="B135" s="2736"/>
      <c r="C135" s="2746" t="s">
        <v>509</v>
      </c>
      <c r="D135" s="2747"/>
      <c r="E135" s="2708" t="s">
        <v>369</v>
      </c>
      <c r="F135" s="2710">
        <f>COUNTIF(C94,$BN$4)+COUNTIF(C106,$BN$4)+COUNTIF(C118,$BN$4)</f>
        <v>0</v>
      </c>
      <c r="G135" s="2720" t="s">
        <v>370</v>
      </c>
      <c r="H135" s="2716"/>
      <c r="I135" s="2708"/>
      <c r="J135" s="2708"/>
      <c r="K135" s="2708"/>
      <c r="L135" s="2720"/>
      <c r="M135" s="2746" t="s">
        <v>517</v>
      </c>
      <c r="N135" s="2747"/>
      <c r="O135" s="2708" t="s">
        <v>369</v>
      </c>
      <c r="P135" s="2710">
        <f>COUNTIF(M94,$BN$4)+COUNTIF(M106,$BN$4)+COUNTIF(M118,$BN$4)</f>
        <v>0</v>
      </c>
      <c r="Q135" s="2720" t="s">
        <v>370</v>
      </c>
      <c r="R135" s="2703"/>
      <c r="S135" s="2704"/>
      <c r="T135" s="2704"/>
      <c r="U135" s="2704"/>
      <c r="V135" s="2705"/>
      <c r="W135" s="2739"/>
      <c r="X135" s="2740"/>
      <c r="Y135" s="2740"/>
      <c r="Z135" s="2740"/>
      <c r="AA135" s="2741"/>
      <c r="AB135" s="2742" t="s">
        <v>364</v>
      </c>
      <c r="AC135" s="2743"/>
      <c r="AD135" s="2708" t="s">
        <v>369</v>
      </c>
      <c r="AE135" s="2709">
        <f>COUNTIF(AB94,$BN$4)+COUNTIF(AB106,$BN$4)+COUNTIF(AB118,$BN$4)</f>
        <v>0</v>
      </c>
      <c r="AF135" s="2695" t="s">
        <v>370</v>
      </c>
      <c r="AH135" s="2884"/>
      <c r="AI135" s="2736"/>
      <c r="AJ135" s="2746" t="s">
        <v>509</v>
      </c>
      <c r="AK135" s="2747"/>
      <c r="AL135" s="2708" t="s">
        <v>369</v>
      </c>
      <c r="AM135" s="2710">
        <f>COUNTIF(AJ94,$BN$4)+COUNTIF(AJ106,$BN$4)+COUNTIF(AJ118,$BN$4)</f>
        <v>0</v>
      </c>
      <c r="AN135" s="2720" t="s">
        <v>370</v>
      </c>
      <c r="AO135" s="2716"/>
      <c r="AP135" s="2708"/>
      <c r="AQ135" s="2708"/>
      <c r="AR135" s="2708"/>
      <c r="AS135" s="2720"/>
      <c r="AT135" s="2746" t="s">
        <v>517</v>
      </c>
      <c r="AU135" s="2747"/>
      <c r="AV135" s="2708" t="s">
        <v>369</v>
      </c>
      <c r="AW135" s="2710">
        <f>COUNTIF(AT94,$BN$4)+COUNTIF(AT106,$BN$4)+COUNTIF(AT118,$BN$4)</f>
        <v>0</v>
      </c>
      <c r="AX135" s="2720" t="s">
        <v>370</v>
      </c>
      <c r="AY135" s="2703"/>
      <c r="AZ135" s="2704"/>
      <c r="BA135" s="2704"/>
      <c r="BB135" s="2704"/>
      <c r="BC135" s="2705"/>
      <c r="BD135" s="2739"/>
      <c r="BE135" s="2740"/>
      <c r="BF135" s="2740"/>
      <c r="BG135" s="2740"/>
      <c r="BH135" s="2741"/>
      <c r="BI135" s="2742" t="s">
        <v>364</v>
      </c>
      <c r="BJ135" s="2743"/>
      <c r="BK135" s="2708" t="s">
        <v>369</v>
      </c>
      <c r="BL135" s="2709">
        <f>COUNTIF(BI94,$BN$4)+COUNTIF(BI106,$BN$4)+COUNTIF(BI118,$BN$4)</f>
        <v>0</v>
      </c>
      <c r="BM135" s="2881" t="s">
        <v>370</v>
      </c>
    </row>
    <row r="136" spans="1:65" ht="13.5" customHeight="1">
      <c r="A136" s="2735"/>
      <c r="B136" s="2736"/>
      <c r="C136" s="2748"/>
      <c r="D136" s="2749"/>
      <c r="E136" s="2704"/>
      <c r="F136" s="2737"/>
      <c r="G136" s="2705"/>
      <c r="H136" s="2703"/>
      <c r="I136" s="2704"/>
      <c r="J136" s="2704"/>
      <c r="K136" s="2704"/>
      <c r="L136" s="2705"/>
      <c r="M136" s="2748"/>
      <c r="N136" s="2749"/>
      <c r="O136" s="2704"/>
      <c r="P136" s="2737"/>
      <c r="Q136" s="2705"/>
      <c r="R136" s="2703"/>
      <c r="S136" s="2704"/>
      <c r="T136" s="2704"/>
      <c r="U136" s="2704"/>
      <c r="V136" s="2705"/>
      <c r="W136" s="2739"/>
      <c r="X136" s="2740"/>
      <c r="Y136" s="2740"/>
      <c r="Z136" s="2740"/>
      <c r="AA136" s="2741"/>
      <c r="AB136" s="2744"/>
      <c r="AC136" s="2745"/>
      <c r="AD136" s="2734"/>
      <c r="AE136" s="2709"/>
      <c r="AF136" s="2696"/>
      <c r="AH136" s="2884"/>
      <c r="AI136" s="2736"/>
      <c r="AJ136" s="2748"/>
      <c r="AK136" s="2749"/>
      <c r="AL136" s="2704"/>
      <c r="AM136" s="2737"/>
      <c r="AN136" s="2705"/>
      <c r="AO136" s="2703"/>
      <c r="AP136" s="2704"/>
      <c r="AQ136" s="2704"/>
      <c r="AR136" s="2704"/>
      <c r="AS136" s="2705"/>
      <c r="AT136" s="2748"/>
      <c r="AU136" s="2749"/>
      <c r="AV136" s="2704"/>
      <c r="AW136" s="2737"/>
      <c r="AX136" s="2705"/>
      <c r="AY136" s="2703"/>
      <c r="AZ136" s="2704"/>
      <c r="BA136" s="2704"/>
      <c r="BB136" s="2704"/>
      <c r="BC136" s="2705"/>
      <c r="BD136" s="2739"/>
      <c r="BE136" s="2740"/>
      <c r="BF136" s="2740"/>
      <c r="BG136" s="2740"/>
      <c r="BH136" s="2741"/>
      <c r="BI136" s="2744"/>
      <c r="BJ136" s="2745"/>
      <c r="BK136" s="2734"/>
      <c r="BL136" s="2709"/>
      <c r="BM136" s="2882"/>
    </row>
    <row r="137" spans="1:65" ht="13.5" customHeight="1">
      <c r="A137" s="2735"/>
      <c r="B137" s="2736"/>
      <c r="C137" s="2697"/>
      <c r="D137" s="2698"/>
      <c r="E137" s="2698"/>
      <c r="F137" s="2698"/>
      <c r="G137" s="2699"/>
      <c r="H137" s="2703"/>
      <c r="I137" s="2704"/>
      <c r="J137" s="2704"/>
      <c r="K137" s="2704"/>
      <c r="L137" s="2705"/>
      <c r="M137" s="2697"/>
      <c r="N137" s="2698"/>
      <c r="O137" s="2698"/>
      <c r="P137" s="2698"/>
      <c r="Q137" s="2699"/>
      <c r="R137" s="2703"/>
      <c r="S137" s="2704"/>
      <c r="T137" s="2704"/>
      <c r="U137" s="2704"/>
      <c r="V137" s="2705"/>
      <c r="W137" s="2739"/>
      <c r="X137" s="2740"/>
      <c r="Y137" s="2740"/>
      <c r="Z137" s="2740"/>
      <c r="AA137" s="2741"/>
      <c r="AB137" s="2706" t="s">
        <v>508</v>
      </c>
      <c r="AC137" s="2707"/>
      <c r="AD137" s="2708" t="s">
        <v>369</v>
      </c>
      <c r="AE137" s="2709">
        <f>COUNTIF(AD93,$BN$4)+COUNTIF(AD105,$BN$4)+COUNTIF(AD117,$BN$4)</f>
        <v>0</v>
      </c>
      <c r="AF137" s="2695" t="s">
        <v>370</v>
      </c>
      <c r="AH137" s="2884"/>
      <c r="AI137" s="2736"/>
      <c r="AJ137" s="2697"/>
      <c r="AK137" s="2698"/>
      <c r="AL137" s="2698"/>
      <c r="AM137" s="2698"/>
      <c r="AN137" s="2699"/>
      <c r="AO137" s="2703"/>
      <c r="AP137" s="2704"/>
      <c r="AQ137" s="2704"/>
      <c r="AR137" s="2704"/>
      <c r="AS137" s="2705"/>
      <c r="AT137" s="2697"/>
      <c r="AU137" s="2698"/>
      <c r="AV137" s="2698"/>
      <c r="AW137" s="2698"/>
      <c r="AX137" s="2699"/>
      <c r="AY137" s="2703"/>
      <c r="AZ137" s="2704"/>
      <c r="BA137" s="2704"/>
      <c r="BB137" s="2704"/>
      <c r="BC137" s="2705"/>
      <c r="BD137" s="2739"/>
      <c r="BE137" s="2740"/>
      <c r="BF137" s="2740"/>
      <c r="BG137" s="2740"/>
      <c r="BH137" s="2741"/>
      <c r="BI137" s="2706" t="s">
        <v>508</v>
      </c>
      <c r="BJ137" s="2707"/>
      <c r="BK137" s="2708" t="s">
        <v>369</v>
      </c>
      <c r="BL137" s="2709">
        <f>COUNTIF(BK93,$BN$4)+COUNTIF(BK105,$BN$4)+COUNTIF(BK117,$BN$4)</f>
        <v>0</v>
      </c>
      <c r="BM137" s="2881" t="s">
        <v>370</v>
      </c>
    </row>
    <row r="138" spans="1:65" ht="13.5" customHeight="1">
      <c r="A138" s="2735"/>
      <c r="B138" s="2736"/>
      <c r="C138" s="2700"/>
      <c r="D138" s="2701"/>
      <c r="E138" s="2701"/>
      <c r="F138" s="2701"/>
      <c r="G138" s="2702"/>
      <c r="H138" s="2703"/>
      <c r="I138" s="2704"/>
      <c r="J138" s="2704"/>
      <c r="K138" s="2704"/>
      <c r="L138" s="2705"/>
      <c r="M138" s="2700"/>
      <c r="N138" s="2701"/>
      <c r="O138" s="2701"/>
      <c r="P138" s="2701"/>
      <c r="Q138" s="2702"/>
      <c r="R138" s="2703"/>
      <c r="S138" s="2704"/>
      <c r="T138" s="2704"/>
      <c r="U138" s="2704"/>
      <c r="V138" s="2705"/>
      <c r="W138" s="2739"/>
      <c r="X138" s="2740"/>
      <c r="Y138" s="2740"/>
      <c r="Z138" s="2740"/>
      <c r="AA138" s="2741"/>
      <c r="AB138" s="2706"/>
      <c r="AC138" s="2707"/>
      <c r="AD138" s="2704"/>
      <c r="AE138" s="2710"/>
      <c r="AF138" s="2711"/>
      <c r="AH138" s="2884"/>
      <c r="AI138" s="2736"/>
      <c r="AJ138" s="2700"/>
      <c r="AK138" s="2701"/>
      <c r="AL138" s="2701"/>
      <c r="AM138" s="2701"/>
      <c r="AN138" s="2702"/>
      <c r="AO138" s="2703"/>
      <c r="AP138" s="2704"/>
      <c r="AQ138" s="2704"/>
      <c r="AR138" s="2704"/>
      <c r="AS138" s="2705"/>
      <c r="AT138" s="2700"/>
      <c r="AU138" s="2701"/>
      <c r="AV138" s="2701"/>
      <c r="AW138" s="2701"/>
      <c r="AX138" s="2702"/>
      <c r="AY138" s="2703"/>
      <c r="AZ138" s="2704"/>
      <c r="BA138" s="2704"/>
      <c r="BB138" s="2704"/>
      <c r="BC138" s="2705"/>
      <c r="BD138" s="2739"/>
      <c r="BE138" s="2740"/>
      <c r="BF138" s="2740"/>
      <c r="BG138" s="2740"/>
      <c r="BH138" s="2741"/>
      <c r="BI138" s="2706"/>
      <c r="BJ138" s="2707"/>
      <c r="BK138" s="2704"/>
      <c r="BL138" s="2710"/>
      <c r="BM138" s="2887"/>
    </row>
    <row r="139" spans="1:65" ht="13.5" customHeight="1">
      <c r="A139" s="2712" t="s">
        <v>81</v>
      </c>
      <c r="B139" s="2713"/>
      <c r="C139" s="2716" t="s">
        <v>369</v>
      </c>
      <c r="D139" s="2718">
        <f>SUM(C125:G136)</f>
        <v>0</v>
      </c>
      <c r="E139" s="2718"/>
      <c r="F139" s="2718"/>
      <c r="G139" s="2720" t="s">
        <v>370</v>
      </c>
      <c r="H139" s="2708" t="s">
        <v>369</v>
      </c>
      <c r="I139" s="2710">
        <f>SUM(H125:L138)</f>
        <v>0</v>
      </c>
      <c r="J139" s="2710"/>
      <c r="K139" s="2710"/>
      <c r="L139" s="2720" t="s">
        <v>370</v>
      </c>
      <c r="M139" s="2708" t="s">
        <v>369</v>
      </c>
      <c r="N139" s="2718">
        <f>SUM(M125:Q138)</f>
        <v>0</v>
      </c>
      <c r="O139" s="2718"/>
      <c r="P139" s="2718"/>
      <c r="Q139" s="2720" t="s">
        <v>370</v>
      </c>
      <c r="R139" s="2708" t="s">
        <v>369</v>
      </c>
      <c r="S139" s="2710">
        <f>SUM(R125:V138)</f>
        <v>0</v>
      </c>
      <c r="T139" s="2710"/>
      <c r="U139" s="2710"/>
      <c r="V139" s="2720" t="s">
        <v>370</v>
      </c>
      <c r="W139" s="2708" t="s">
        <v>369</v>
      </c>
      <c r="X139" s="2724">
        <f>SUM(W125:AA138)</f>
        <v>0</v>
      </c>
      <c r="Y139" s="2724"/>
      <c r="Z139" s="2724"/>
      <c r="AA139" s="2720" t="s">
        <v>370</v>
      </c>
      <c r="AB139" s="2708" t="s">
        <v>369</v>
      </c>
      <c r="AC139" s="2726">
        <f>SUM(AB125:AF138)</f>
        <v>0</v>
      </c>
      <c r="AD139" s="2726"/>
      <c r="AE139" s="2726"/>
      <c r="AF139" s="2728" t="s">
        <v>370</v>
      </c>
      <c r="AH139" s="2883" t="s">
        <v>81</v>
      </c>
      <c r="AI139" s="2713"/>
      <c r="AJ139" s="2716" t="s">
        <v>369</v>
      </c>
      <c r="AK139" s="2718">
        <f>SUM(AJ125:AN136)</f>
        <v>0</v>
      </c>
      <c r="AL139" s="2718"/>
      <c r="AM139" s="2718"/>
      <c r="AN139" s="2720" t="s">
        <v>370</v>
      </c>
      <c r="AO139" s="2708" t="s">
        <v>369</v>
      </c>
      <c r="AP139" s="2710">
        <f>SUM(AO125:AS138)</f>
        <v>0</v>
      </c>
      <c r="AQ139" s="2710"/>
      <c r="AR139" s="2710"/>
      <c r="AS139" s="2720" t="s">
        <v>370</v>
      </c>
      <c r="AT139" s="2708" t="s">
        <v>369</v>
      </c>
      <c r="AU139" s="2718">
        <f>SUM(AT125:AX138)</f>
        <v>0</v>
      </c>
      <c r="AV139" s="2718"/>
      <c r="AW139" s="2718"/>
      <c r="AX139" s="2720" t="s">
        <v>370</v>
      </c>
      <c r="AY139" s="2708" t="s">
        <v>369</v>
      </c>
      <c r="AZ139" s="2710">
        <f>SUM(AY125:BC138)</f>
        <v>0</v>
      </c>
      <c r="BA139" s="2710"/>
      <c r="BB139" s="2710"/>
      <c r="BC139" s="2720" t="s">
        <v>370</v>
      </c>
      <c r="BD139" s="2708" t="s">
        <v>369</v>
      </c>
      <c r="BE139" s="2724">
        <f>SUM(BD125:BH138)</f>
        <v>0</v>
      </c>
      <c r="BF139" s="2724"/>
      <c r="BG139" s="2724"/>
      <c r="BH139" s="2720" t="s">
        <v>370</v>
      </c>
      <c r="BI139" s="2708" t="s">
        <v>369</v>
      </c>
      <c r="BJ139" s="2726">
        <f>SUM(BI125:BM138)</f>
        <v>0</v>
      </c>
      <c r="BK139" s="2726"/>
      <c r="BL139" s="2726"/>
      <c r="BM139" s="2879" t="s">
        <v>370</v>
      </c>
    </row>
    <row r="140" spans="1:65" ht="13.5" customHeight="1" thickBot="1">
      <c r="A140" s="2714"/>
      <c r="B140" s="2715"/>
      <c r="C140" s="2717"/>
      <c r="D140" s="2719"/>
      <c r="E140" s="2719"/>
      <c r="F140" s="2719"/>
      <c r="G140" s="2721"/>
      <c r="H140" s="2722"/>
      <c r="I140" s="2723"/>
      <c r="J140" s="2723"/>
      <c r="K140" s="2723"/>
      <c r="L140" s="2721"/>
      <c r="M140" s="2722"/>
      <c r="N140" s="2719"/>
      <c r="O140" s="2719"/>
      <c r="P140" s="2719"/>
      <c r="Q140" s="2721"/>
      <c r="R140" s="2722"/>
      <c r="S140" s="2723"/>
      <c r="T140" s="2723"/>
      <c r="U140" s="2723"/>
      <c r="V140" s="2721"/>
      <c r="W140" s="2722"/>
      <c r="X140" s="2725"/>
      <c r="Y140" s="2725"/>
      <c r="Z140" s="2725"/>
      <c r="AA140" s="2721"/>
      <c r="AB140" s="2722"/>
      <c r="AC140" s="2727"/>
      <c r="AD140" s="2727"/>
      <c r="AE140" s="2727"/>
      <c r="AF140" s="2729"/>
      <c r="AH140" s="2898"/>
      <c r="AI140" s="2715"/>
      <c r="AJ140" s="2717"/>
      <c r="AK140" s="2719"/>
      <c r="AL140" s="2719"/>
      <c r="AM140" s="2719"/>
      <c r="AN140" s="2721"/>
      <c r="AO140" s="2722"/>
      <c r="AP140" s="2723"/>
      <c r="AQ140" s="2723"/>
      <c r="AR140" s="2723"/>
      <c r="AS140" s="2721"/>
      <c r="AT140" s="2722"/>
      <c r="AU140" s="2719"/>
      <c r="AV140" s="2719"/>
      <c r="AW140" s="2719"/>
      <c r="AX140" s="2721"/>
      <c r="AY140" s="2722"/>
      <c r="AZ140" s="2723"/>
      <c r="BA140" s="2723"/>
      <c r="BB140" s="2723"/>
      <c r="BC140" s="2721"/>
      <c r="BD140" s="2722"/>
      <c r="BE140" s="2725"/>
      <c r="BF140" s="2725"/>
      <c r="BG140" s="2725"/>
      <c r="BH140" s="2721"/>
      <c r="BI140" s="2722"/>
      <c r="BJ140" s="2727"/>
      <c r="BK140" s="2727"/>
      <c r="BL140" s="2727"/>
      <c r="BM140" s="2888"/>
    </row>
    <row r="141" spans="1:65" ht="13.5" customHeight="1">
      <c r="A141" s="2661" t="s">
        <v>550</v>
      </c>
      <c r="B141" s="2662"/>
      <c r="C141" s="2662"/>
      <c r="D141" s="2662"/>
      <c r="E141" s="2662"/>
      <c r="F141" s="2662"/>
      <c r="G141" s="2662"/>
      <c r="H141" s="2662"/>
      <c r="I141" s="2662"/>
      <c r="J141" s="2662"/>
      <c r="K141" s="2662"/>
      <c r="L141" s="2662"/>
      <c r="M141" s="2662"/>
      <c r="N141" s="2662"/>
      <c r="O141" s="2662"/>
      <c r="P141" s="2662"/>
      <c r="Q141" s="2662"/>
      <c r="R141" s="2662"/>
      <c r="S141" s="2662"/>
      <c r="T141" s="2662"/>
      <c r="U141" s="2662"/>
      <c r="V141" s="2662"/>
      <c r="W141" s="2662"/>
      <c r="X141" s="2662"/>
      <c r="Y141" s="2662"/>
      <c r="Z141" s="2662"/>
      <c r="AA141" s="2662"/>
      <c r="AB141" s="2662"/>
      <c r="AC141" s="2662"/>
      <c r="AD141" s="2662"/>
      <c r="AE141" s="2662"/>
      <c r="AF141" s="2663"/>
      <c r="AH141" s="2889" t="s">
        <v>550</v>
      </c>
      <c r="AI141" s="2662"/>
      <c r="AJ141" s="2662"/>
      <c r="AK141" s="2662"/>
      <c r="AL141" s="2662"/>
      <c r="AM141" s="2662"/>
      <c r="AN141" s="2662"/>
      <c r="AO141" s="2662"/>
      <c r="AP141" s="2662"/>
      <c r="AQ141" s="2662"/>
      <c r="AR141" s="2662"/>
      <c r="AS141" s="2662"/>
      <c r="AT141" s="2662"/>
      <c r="AU141" s="2662"/>
      <c r="AV141" s="2662"/>
      <c r="AW141" s="2662"/>
      <c r="AX141" s="2662"/>
      <c r="AY141" s="2662"/>
      <c r="AZ141" s="2662"/>
      <c r="BA141" s="2662"/>
      <c r="BB141" s="2662"/>
      <c r="BC141" s="2662"/>
      <c r="BD141" s="2662"/>
      <c r="BE141" s="2662"/>
      <c r="BF141" s="2662"/>
      <c r="BG141" s="2662"/>
      <c r="BH141" s="2662"/>
      <c r="BI141" s="2662"/>
      <c r="BJ141" s="2662"/>
      <c r="BK141" s="2662"/>
      <c r="BL141" s="2662"/>
      <c r="BM141" s="2890"/>
    </row>
    <row r="142" spans="1:65" ht="13.5" customHeight="1">
      <c r="A142" s="2664"/>
      <c r="B142" s="2665"/>
      <c r="C142" s="2665"/>
      <c r="D142" s="2665"/>
      <c r="E142" s="2665"/>
      <c r="F142" s="2665"/>
      <c r="G142" s="2665"/>
      <c r="H142" s="2665"/>
      <c r="I142" s="2665"/>
      <c r="J142" s="2665"/>
      <c r="K142" s="2665"/>
      <c r="L142" s="2665"/>
      <c r="M142" s="2665"/>
      <c r="N142" s="2665"/>
      <c r="O142" s="2665"/>
      <c r="P142" s="2665"/>
      <c r="Q142" s="2665"/>
      <c r="R142" s="2665"/>
      <c r="S142" s="2665"/>
      <c r="T142" s="2665"/>
      <c r="U142" s="2665"/>
      <c r="V142" s="2665"/>
      <c r="W142" s="2665"/>
      <c r="X142" s="2665"/>
      <c r="Y142" s="2665"/>
      <c r="Z142" s="2665"/>
      <c r="AA142" s="2665"/>
      <c r="AB142" s="2665"/>
      <c r="AC142" s="2665"/>
      <c r="AD142" s="2665"/>
      <c r="AE142" s="2665"/>
      <c r="AF142" s="2666"/>
      <c r="AH142" s="2891"/>
      <c r="AI142" s="2665"/>
      <c r="AJ142" s="2665"/>
      <c r="AK142" s="2665"/>
      <c r="AL142" s="2665"/>
      <c r="AM142" s="2665"/>
      <c r="AN142" s="2665"/>
      <c r="AO142" s="2665"/>
      <c r="AP142" s="2665"/>
      <c r="AQ142" s="2665"/>
      <c r="AR142" s="2665"/>
      <c r="AS142" s="2665"/>
      <c r="AT142" s="2665"/>
      <c r="AU142" s="2665"/>
      <c r="AV142" s="2665"/>
      <c r="AW142" s="2665"/>
      <c r="AX142" s="2665"/>
      <c r="AY142" s="2665"/>
      <c r="AZ142" s="2665"/>
      <c r="BA142" s="2665"/>
      <c r="BB142" s="2665"/>
      <c r="BC142" s="2665"/>
      <c r="BD142" s="2665"/>
      <c r="BE142" s="2665"/>
      <c r="BF142" s="2665"/>
      <c r="BG142" s="2665"/>
      <c r="BH142" s="2665"/>
      <c r="BI142" s="2665"/>
      <c r="BJ142" s="2665"/>
      <c r="BK142" s="2665"/>
      <c r="BL142" s="2665"/>
      <c r="BM142" s="2892"/>
    </row>
    <row r="143" spans="1:65" ht="13.5" customHeight="1">
      <c r="A143" s="2667" t="s">
        <v>356</v>
      </c>
      <c r="B143" s="2668"/>
      <c r="C143" s="2669">
        <v>1500</v>
      </c>
      <c r="D143" s="2670"/>
      <c r="E143" s="2670"/>
      <c r="F143" s="2670"/>
      <c r="G143" s="2670"/>
      <c r="H143" s="2671">
        <v>1200</v>
      </c>
      <c r="I143" s="2672"/>
      <c r="J143" s="2672"/>
      <c r="K143" s="2672"/>
      <c r="L143" s="2672"/>
      <c r="M143" s="2670">
        <v>900</v>
      </c>
      <c r="N143" s="2670"/>
      <c r="O143" s="2670"/>
      <c r="P143" s="2670"/>
      <c r="Q143" s="2670"/>
      <c r="R143" s="2672">
        <v>750</v>
      </c>
      <c r="S143" s="2672"/>
      <c r="T143" s="2672"/>
      <c r="U143" s="2672"/>
      <c r="V143" s="2672"/>
      <c r="W143" s="2673">
        <v>600</v>
      </c>
      <c r="X143" s="2673"/>
      <c r="Y143" s="2673"/>
      <c r="Z143" s="2673"/>
      <c r="AA143" s="2673"/>
      <c r="AB143" s="2674">
        <v>300</v>
      </c>
      <c r="AC143" s="2674"/>
      <c r="AD143" s="2674"/>
      <c r="AE143" s="2674"/>
      <c r="AF143" s="2675"/>
      <c r="AH143" s="2893" t="s">
        <v>356</v>
      </c>
      <c r="AI143" s="2668"/>
      <c r="AJ143" s="2894">
        <v>1500</v>
      </c>
      <c r="AK143" s="2895"/>
      <c r="AL143" s="2895"/>
      <c r="AM143" s="2895"/>
      <c r="AN143" s="2895"/>
      <c r="AO143" s="2896">
        <v>1200</v>
      </c>
      <c r="AP143" s="2668"/>
      <c r="AQ143" s="2668"/>
      <c r="AR143" s="2668"/>
      <c r="AS143" s="2668"/>
      <c r="AT143" s="2670">
        <v>900</v>
      </c>
      <c r="AU143" s="2670"/>
      <c r="AV143" s="2670"/>
      <c r="AW143" s="2670"/>
      <c r="AX143" s="2670"/>
      <c r="AY143" s="2672">
        <v>750</v>
      </c>
      <c r="AZ143" s="2672"/>
      <c r="BA143" s="2672"/>
      <c r="BB143" s="2672"/>
      <c r="BC143" s="2672"/>
      <c r="BD143" s="2673">
        <v>600</v>
      </c>
      <c r="BE143" s="2673"/>
      <c r="BF143" s="2673"/>
      <c r="BG143" s="2673"/>
      <c r="BH143" s="2673"/>
      <c r="BI143" s="2674">
        <v>300</v>
      </c>
      <c r="BJ143" s="2674"/>
      <c r="BK143" s="2674"/>
      <c r="BL143" s="2674"/>
      <c r="BM143" s="2897"/>
    </row>
    <row r="144" spans="1:65" ht="13.5" customHeight="1">
      <c r="A144" s="2676" t="s">
        <v>357</v>
      </c>
      <c r="B144" s="2677"/>
      <c r="C144" s="2678">
        <v>6000</v>
      </c>
      <c r="D144" s="2678"/>
      <c r="E144" s="2678"/>
      <c r="F144" s="2678"/>
      <c r="G144" s="2678"/>
      <c r="H144" s="2679">
        <v>4800</v>
      </c>
      <c r="I144" s="2679"/>
      <c r="J144" s="2679"/>
      <c r="K144" s="2679"/>
      <c r="L144" s="2679"/>
      <c r="M144" s="2678">
        <v>3600</v>
      </c>
      <c r="N144" s="2678"/>
      <c r="O144" s="2678"/>
      <c r="P144" s="2678"/>
      <c r="Q144" s="2678"/>
      <c r="R144" s="2679">
        <v>3000</v>
      </c>
      <c r="S144" s="2679"/>
      <c r="T144" s="2679"/>
      <c r="U144" s="2679"/>
      <c r="V144" s="2679"/>
      <c r="W144" s="2680">
        <v>2400</v>
      </c>
      <c r="X144" s="2681"/>
      <c r="Y144" s="2681"/>
      <c r="Z144" s="2681"/>
      <c r="AA144" s="2681"/>
      <c r="AB144" s="2682">
        <v>1200</v>
      </c>
      <c r="AC144" s="2683"/>
      <c r="AD144" s="2683"/>
      <c r="AE144" s="2683"/>
      <c r="AF144" s="2684"/>
      <c r="AH144" s="2872" t="s">
        <v>357</v>
      </c>
      <c r="AI144" s="2677"/>
      <c r="AJ144" s="2911">
        <v>6000</v>
      </c>
      <c r="AK144" s="2911"/>
      <c r="AL144" s="2911"/>
      <c r="AM144" s="2911"/>
      <c r="AN144" s="2911"/>
      <c r="AO144" s="2912">
        <v>4800</v>
      </c>
      <c r="AP144" s="2912"/>
      <c r="AQ144" s="2912"/>
      <c r="AR144" s="2912"/>
      <c r="AS144" s="2912"/>
      <c r="AT144" s="2678">
        <v>3600</v>
      </c>
      <c r="AU144" s="2678"/>
      <c r="AV144" s="2678"/>
      <c r="AW144" s="2678"/>
      <c r="AX144" s="2678"/>
      <c r="AY144" s="2679">
        <v>3000</v>
      </c>
      <c r="AZ144" s="2679"/>
      <c r="BA144" s="2679"/>
      <c r="BB144" s="2679"/>
      <c r="BC144" s="2679"/>
      <c r="BD144" s="2680">
        <v>2400</v>
      </c>
      <c r="BE144" s="2681"/>
      <c r="BF144" s="2681"/>
      <c r="BG144" s="2681"/>
      <c r="BH144" s="2681"/>
      <c r="BI144" s="2682">
        <v>1200</v>
      </c>
      <c r="BJ144" s="2683"/>
      <c r="BK144" s="2683"/>
      <c r="BL144" s="2683"/>
      <c r="BM144" s="2913"/>
    </row>
    <row r="145" spans="1:65" ht="13.5" customHeight="1">
      <c r="A145" s="2685" t="s">
        <v>350</v>
      </c>
      <c r="B145" s="2686"/>
      <c r="C145" s="438"/>
      <c r="D145" s="2687" t="s">
        <v>515</v>
      </c>
      <c r="E145" s="2688"/>
      <c r="F145" s="2688"/>
      <c r="G145" s="2689"/>
      <c r="H145" s="296"/>
      <c r="I145" s="314"/>
      <c r="J145" s="314"/>
      <c r="K145" s="314"/>
      <c r="L145" s="902"/>
      <c r="M145" s="434"/>
      <c r="N145" s="435"/>
      <c r="O145" s="435"/>
      <c r="P145" s="435"/>
      <c r="Q145" s="903"/>
      <c r="R145" s="438"/>
      <c r="S145" s="2690" t="s">
        <v>526</v>
      </c>
      <c r="T145" s="2691"/>
      <c r="U145" s="2691"/>
      <c r="V145" s="2692"/>
      <c r="W145" s="443"/>
      <c r="X145" s="888"/>
      <c r="Y145" s="888"/>
      <c r="Z145" s="888"/>
      <c r="AA145" s="903"/>
      <c r="AB145" s="445"/>
      <c r="AC145" s="2693"/>
      <c r="AD145" s="2693"/>
      <c r="AE145" s="2693"/>
      <c r="AF145" s="2694"/>
      <c r="AH145" s="2914" t="s">
        <v>350</v>
      </c>
      <c r="AI145" s="2686"/>
      <c r="AJ145" s="438"/>
      <c r="AK145" s="2687" t="s">
        <v>515</v>
      </c>
      <c r="AL145" s="2688"/>
      <c r="AM145" s="2688"/>
      <c r="AN145" s="2689"/>
      <c r="AO145" s="296"/>
      <c r="AP145" s="314"/>
      <c r="AQ145" s="314"/>
      <c r="AR145" s="314"/>
      <c r="AS145" s="824"/>
      <c r="AT145" s="434"/>
      <c r="AU145" s="435"/>
      <c r="AV145" s="435"/>
      <c r="AW145" s="435"/>
      <c r="AX145" s="825"/>
      <c r="AY145" s="438"/>
      <c r="AZ145" s="2690" t="s">
        <v>526</v>
      </c>
      <c r="BA145" s="2691"/>
      <c r="BB145" s="2691"/>
      <c r="BC145" s="2692"/>
      <c r="BD145" s="443"/>
      <c r="BE145" s="810"/>
      <c r="BF145" s="810"/>
      <c r="BG145" s="810"/>
      <c r="BH145" s="825"/>
      <c r="BI145" s="445"/>
      <c r="BJ145" s="2693"/>
      <c r="BK145" s="2693"/>
      <c r="BL145" s="2693"/>
      <c r="BM145" s="2915"/>
    </row>
    <row r="146" spans="1:65" ht="13.5" customHeight="1" thickBot="1">
      <c r="A146" s="2622" t="s">
        <v>352</v>
      </c>
      <c r="B146" s="2623"/>
      <c r="C146" s="317"/>
      <c r="D146" s="291"/>
      <c r="E146" s="291"/>
      <c r="F146" s="291"/>
      <c r="G146" s="417"/>
      <c r="H146" s="345"/>
      <c r="I146" s="2624" t="s">
        <v>520</v>
      </c>
      <c r="J146" s="2624"/>
      <c r="K146" s="2624"/>
      <c r="L146" s="2624"/>
      <c r="M146" s="345"/>
      <c r="N146" s="2625" t="s">
        <v>521</v>
      </c>
      <c r="O146" s="2626"/>
      <c r="P146" s="2626"/>
      <c r="Q146" s="2627"/>
      <c r="R146" s="292"/>
      <c r="S146" s="905"/>
      <c r="T146" s="905"/>
      <c r="U146" s="905"/>
      <c r="V146" s="886"/>
      <c r="W146" s="345"/>
      <c r="X146" s="887" t="s">
        <v>527</v>
      </c>
      <c r="Y146" s="905"/>
      <c r="Z146" s="905"/>
      <c r="AA146" s="418"/>
      <c r="AB146" s="345"/>
      <c r="AC146" s="2626" t="s">
        <v>516</v>
      </c>
      <c r="AD146" s="2626"/>
      <c r="AE146" s="2626"/>
      <c r="AF146" s="2628"/>
      <c r="AH146" s="2901" t="s">
        <v>352</v>
      </c>
      <c r="AI146" s="2623"/>
      <c r="AJ146" s="317"/>
      <c r="AK146" s="291"/>
      <c r="AL146" s="291"/>
      <c r="AM146" s="291"/>
      <c r="AN146" s="417"/>
      <c r="AO146" s="345"/>
      <c r="AP146" s="2624" t="s">
        <v>520</v>
      </c>
      <c r="AQ146" s="2624"/>
      <c r="AR146" s="2624"/>
      <c r="AS146" s="2624"/>
      <c r="AT146" s="345"/>
      <c r="AU146" s="2625" t="s">
        <v>521</v>
      </c>
      <c r="AV146" s="2626"/>
      <c r="AW146" s="2626"/>
      <c r="AX146" s="2627"/>
      <c r="AY146" s="292"/>
      <c r="AZ146" s="827"/>
      <c r="BA146" s="827"/>
      <c r="BB146" s="827"/>
      <c r="BC146" s="808"/>
      <c r="BD146" s="345"/>
      <c r="BE146" s="809" t="s">
        <v>527</v>
      </c>
      <c r="BF146" s="827"/>
      <c r="BG146" s="827"/>
      <c r="BH146" s="418"/>
      <c r="BI146" s="345"/>
      <c r="BJ146" s="2626" t="s">
        <v>516</v>
      </c>
      <c r="BK146" s="2626"/>
      <c r="BL146" s="2626"/>
      <c r="BM146" s="2863"/>
    </row>
    <row r="147" spans="1:65" ht="13.5" customHeight="1">
      <c r="A147" s="2629" t="s">
        <v>552</v>
      </c>
      <c r="B147" s="2629"/>
      <c r="C147" s="2629"/>
      <c r="D147" s="2629"/>
      <c r="E147" s="2629"/>
      <c r="F147" s="2629"/>
      <c r="G147" s="2629"/>
      <c r="H147" s="2629"/>
      <c r="I147" s="2629"/>
      <c r="J147" s="2629"/>
      <c r="K147" s="2629"/>
      <c r="L147" s="2629"/>
      <c r="M147" s="2629"/>
      <c r="N147" s="2629"/>
      <c r="O147" s="2629"/>
      <c r="P147" s="2629"/>
      <c r="Q147" s="2629"/>
      <c r="R147" s="2629"/>
      <c r="S147" s="2629"/>
      <c r="T147" s="2629"/>
      <c r="U147" s="2629"/>
      <c r="V147" s="2630"/>
      <c r="W147" s="2633" t="s">
        <v>356</v>
      </c>
      <c r="X147" s="2634"/>
      <c r="Y147" s="2635"/>
      <c r="Z147" s="2642" t="str">
        <f>IF(COUNTIF(C145,$BN$4)*C143+COUNTIF(H146,$BN$4)*H143+COUNTIF(M146,$BN$4)*M143+COUNTIF(R145,$BN$4)*R143+COUNTIF(W146,$BN$4)*W143+COUNTIF(AB146,$BN$4)*AB143+C123*D139+H123*I139+M123*N139+R123*S139+W123*X139+AB123*AC139=0,"",COUNTIF(C145,$BN$4)*C143+COUNTIF(H146,$BN$4)*H143+COUNTIF(M146,$BN$4)*M143+COUNTIF(R145,$BN$4)*R143+COUNTIF(W146,$BN$4)*W143+COUNTIF(AB146,$BN$4)*AB143+C123*D139+H123*I139+M123*N139+R123*S139+W123*X139+AB123*AC139)</f>
        <v/>
      </c>
      <c r="AA147" s="2642"/>
      <c r="AB147" s="2642"/>
      <c r="AC147" s="2642"/>
      <c r="AD147" s="2642"/>
      <c r="AE147" s="2645" t="s">
        <v>551</v>
      </c>
      <c r="AF147" s="2646"/>
      <c r="AH147" s="2902" t="s">
        <v>552</v>
      </c>
      <c r="AI147" s="2629"/>
      <c r="AJ147" s="2629"/>
      <c r="AK147" s="2629"/>
      <c r="AL147" s="2629"/>
      <c r="AM147" s="2629"/>
      <c r="AN147" s="2629"/>
      <c r="AO147" s="2629"/>
      <c r="AP147" s="2629"/>
      <c r="AQ147" s="2629"/>
      <c r="AR147" s="2629"/>
      <c r="AS147" s="2629"/>
      <c r="AT147" s="2629"/>
      <c r="AU147" s="2629"/>
      <c r="AV147" s="2629"/>
      <c r="AW147" s="2629"/>
      <c r="AX147" s="2629"/>
      <c r="AY147" s="2629"/>
      <c r="AZ147" s="2629"/>
      <c r="BA147" s="2629"/>
      <c r="BB147" s="2629"/>
      <c r="BC147" s="2630"/>
      <c r="BD147" s="2633" t="s">
        <v>356</v>
      </c>
      <c r="BE147" s="2634"/>
      <c r="BF147" s="2635"/>
      <c r="BG147" s="2904" t="str">
        <f>IF(COUNTIF(AJ145,$BN$4)*AJ143+COUNTIF(AO146,$BN$4)*AO143+COUNTIF(AT146,$BN$4)*AT143+COUNTIF(AY145,$BN$4)*AY143+COUNTIF(BD146,$BN$4)*BD143+COUNTIF(BI146,$BN$4)*BI143+AJ123*AK139+AO123*AP139+AT123*AU139+AY123*AZ139+BD123*BE139+BI123*BJ139=0,"",COUNTIF(AJ145,$BN$4)*AJ143+COUNTIF(AO146,$BN$4)*AO143+COUNTIF(AT146,$BN$4)*AT143+COUNTIF(AY145,$BN$4)*AY143+COUNTIF(BD146,$BN$4)*BD143+COUNTIF(BI146,$BN$4)*BI143+AJ123*AK139+AO123*AP139+AT123*AU139+AY123*AZ139+BD123*BE139+BI123*BJ139)</f>
        <v/>
      </c>
      <c r="BH147" s="2904"/>
      <c r="BI147" s="2904"/>
      <c r="BJ147" s="2904"/>
      <c r="BK147" s="2904"/>
      <c r="BL147" s="2645" t="s">
        <v>551</v>
      </c>
      <c r="BM147" s="2907"/>
    </row>
    <row r="148" spans="1:65" ht="13.5" customHeight="1">
      <c r="A148" s="2631"/>
      <c r="B148" s="2631"/>
      <c r="C148" s="2631"/>
      <c r="D148" s="2631"/>
      <c r="E148" s="2631"/>
      <c r="F148" s="2631"/>
      <c r="G148" s="2631"/>
      <c r="H148" s="2631"/>
      <c r="I148" s="2631"/>
      <c r="J148" s="2631"/>
      <c r="K148" s="2631"/>
      <c r="L148" s="2631"/>
      <c r="M148" s="2631"/>
      <c r="N148" s="2631"/>
      <c r="O148" s="2631"/>
      <c r="P148" s="2631"/>
      <c r="Q148" s="2631"/>
      <c r="R148" s="2631"/>
      <c r="S148" s="2631"/>
      <c r="T148" s="2631"/>
      <c r="U148" s="2631"/>
      <c r="V148" s="2632"/>
      <c r="W148" s="2636"/>
      <c r="X148" s="2637"/>
      <c r="Y148" s="2638"/>
      <c r="Z148" s="2643"/>
      <c r="AA148" s="2643"/>
      <c r="AB148" s="2643"/>
      <c r="AC148" s="2643"/>
      <c r="AD148" s="2643"/>
      <c r="AE148" s="2647"/>
      <c r="AF148" s="2648"/>
      <c r="AH148" s="2903"/>
      <c r="AI148" s="2631"/>
      <c r="AJ148" s="2631"/>
      <c r="AK148" s="2631"/>
      <c r="AL148" s="2631"/>
      <c r="AM148" s="2631"/>
      <c r="AN148" s="2631"/>
      <c r="AO148" s="2631"/>
      <c r="AP148" s="2631"/>
      <c r="AQ148" s="2631"/>
      <c r="AR148" s="2631"/>
      <c r="AS148" s="2631"/>
      <c r="AT148" s="2631"/>
      <c r="AU148" s="2631"/>
      <c r="AV148" s="2631"/>
      <c r="AW148" s="2631"/>
      <c r="AX148" s="2631"/>
      <c r="AY148" s="2631"/>
      <c r="AZ148" s="2631"/>
      <c r="BA148" s="2631"/>
      <c r="BB148" s="2631"/>
      <c r="BC148" s="2632"/>
      <c r="BD148" s="2636"/>
      <c r="BE148" s="2637"/>
      <c r="BF148" s="2638"/>
      <c r="BG148" s="2905"/>
      <c r="BH148" s="2905"/>
      <c r="BI148" s="2905"/>
      <c r="BJ148" s="2905"/>
      <c r="BK148" s="2905"/>
      <c r="BL148" s="2647"/>
      <c r="BM148" s="2908"/>
    </row>
    <row r="149" spans="1:65" ht="13.5" customHeight="1">
      <c r="A149" s="2631"/>
      <c r="B149" s="2631"/>
      <c r="C149" s="2631"/>
      <c r="D149" s="2631"/>
      <c r="E149" s="2631"/>
      <c r="F149" s="2631"/>
      <c r="G149" s="2631"/>
      <c r="H149" s="2631"/>
      <c r="I149" s="2631"/>
      <c r="J149" s="2631"/>
      <c r="K149" s="2631"/>
      <c r="L149" s="2631"/>
      <c r="M149" s="2631"/>
      <c r="N149" s="2631"/>
      <c r="O149" s="2631"/>
      <c r="P149" s="2631"/>
      <c r="Q149" s="2631"/>
      <c r="R149" s="2631"/>
      <c r="S149" s="2631"/>
      <c r="T149" s="2631"/>
      <c r="U149" s="2631"/>
      <c r="V149" s="2632"/>
      <c r="W149" s="2639"/>
      <c r="X149" s="2640"/>
      <c r="Y149" s="2641"/>
      <c r="Z149" s="2644"/>
      <c r="AA149" s="2644"/>
      <c r="AB149" s="2644"/>
      <c r="AC149" s="2644"/>
      <c r="AD149" s="2644"/>
      <c r="AE149" s="2649"/>
      <c r="AF149" s="2650"/>
      <c r="AH149" s="2903"/>
      <c r="AI149" s="2631"/>
      <c r="AJ149" s="2631"/>
      <c r="AK149" s="2631"/>
      <c r="AL149" s="2631"/>
      <c r="AM149" s="2631"/>
      <c r="AN149" s="2631"/>
      <c r="AO149" s="2631"/>
      <c r="AP149" s="2631"/>
      <c r="AQ149" s="2631"/>
      <c r="AR149" s="2631"/>
      <c r="AS149" s="2631"/>
      <c r="AT149" s="2631"/>
      <c r="AU149" s="2631"/>
      <c r="AV149" s="2631"/>
      <c r="AW149" s="2631"/>
      <c r="AX149" s="2631"/>
      <c r="AY149" s="2631"/>
      <c r="AZ149" s="2631"/>
      <c r="BA149" s="2631"/>
      <c r="BB149" s="2631"/>
      <c r="BC149" s="2632"/>
      <c r="BD149" s="2639"/>
      <c r="BE149" s="2640"/>
      <c r="BF149" s="2641"/>
      <c r="BG149" s="2906"/>
      <c r="BH149" s="2906"/>
      <c r="BI149" s="2906"/>
      <c r="BJ149" s="2906"/>
      <c r="BK149" s="2906"/>
      <c r="BL149" s="2649"/>
      <c r="BM149" s="2909"/>
    </row>
    <row r="150" spans="1:65" ht="13.5" customHeight="1">
      <c r="A150" s="2631"/>
      <c r="B150" s="2631"/>
      <c r="C150" s="2631"/>
      <c r="D150" s="2631"/>
      <c r="E150" s="2631"/>
      <c r="F150" s="2631"/>
      <c r="G150" s="2631"/>
      <c r="H150" s="2631"/>
      <c r="I150" s="2631"/>
      <c r="J150" s="2631"/>
      <c r="K150" s="2631"/>
      <c r="L150" s="2631"/>
      <c r="M150" s="2631"/>
      <c r="N150" s="2631"/>
      <c r="O150" s="2631"/>
      <c r="P150" s="2631"/>
      <c r="Q150" s="2631"/>
      <c r="R150" s="2631"/>
      <c r="S150" s="2631"/>
      <c r="T150" s="2631"/>
      <c r="U150" s="2631"/>
      <c r="V150" s="2632"/>
      <c r="W150" s="2651" t="s">
        <v>357</v>
      </c>
      <c r="X150" s="2652"/>
      <c r="Y150" s="2653"/>
      <c r="Z150" s="2657" t="str">
        <f>IF(COUNTIF(C145,$BN$4)*C144+COUNTIF(H146,$BN$4)*H144+COUNTIF(M146,$BN$4)*M144+COUNTIF(R145,$BN$4)*R144+COUNTIF(W146,$BN$4)*W144+COUNTIF(AB146,$BN$4)*AB144+C124*D139+H124*I139+M124*N139+R124*S139+W124*X139+AB124*AC139=0,"",COUNTIF(C145,$BN$4)*C144+COUNTIF(H146,$BN$4)*H144+COUNTIF(M146,$BN$4)*M144+COUNTIF(R145,$BN$4)*R144+COUNTIF(W146,$BN$4)*W144+COUNTIF(AB146,$BN$4)*AB144+C124*D139+H124*I139+M124*N139+R124*S139+W124*X139+AB124*AC139)</f>
        <v/>
      </c>
      <c r="AA150" s="2657"/>
      <c r="AB150" s="2657"/>
      <c r="AC150" s="2657"/>
      <c r="AD150" s="2657"/>
      <c r="AE150" s="2647" t="s">
        <v>551</v>
      </c>
      <c r="AF150" s="2648"/>
      <c r="AH150" s="2903"/>
      <c r="AI150" s="2631"/>
      <c r="AJ150" s="2631"/>
      <c r="AK150" s="2631"/>
      <c r="AL150" s="2631"/>
      <c r="AM150" s="2631"/>
      <c r="AN150" s="2631"/>
      <c r="AO150" s="2631"/>
      <c r="AP150" s="2631"/>
      <c r="AQ150" s="2631"/>
      <c r="AR150" s="2631"/>
      <c r="AS150" s="2631"/>
      <c r="AT150" s="2631"/>
      <c r="AU150" s="2631"/>
      <c r="AV150" s="2631"/>
      <c r="AW150" s="2631"/>
      <c r="AX150" s="2631"/>
      <c r="AY150" s="2631"/>
      <c r="AZ150" s="2631"/>
      <c r="BA150" s="2631"/>
      <c r="BB150" s="2631"/>
      <c r="BC150" s="2632"/>
      <c r="BD150" s="2651" t="s">
        <v>357</v>
      </c>
      <c r="BE150" s="2652"/>
      <c r="BF150" s="2653"/>
      <c r="BG150" s="2910" t="str">
        <f>IF(COUNTIF(AJ145,$BN$4)*AJ144+COUNTIF(AO146,$BN$4)*AO144+COUNTIF(AT146,$BN$4)*AT144+COUNTIF(AY145,$BN$4)*AY144+COUNTIF(BD146,$BN$4)*BD144+COUNTIF(BI146,$BN$4)*BI144+AJ124*AK139+AO124*AP139+AT124*AU139+AY124*AZ139+BD124*BE139+BI124*BJ139=0,"",COUNTIF(AJ145,$BN$4)*AJ144+COUNTIF(AO146,$BN$4)*AO144+COUNTIF(AT146,$BN$4)*AT144+COUNTIF(AY145,$BN$4)*AY144+COUNTIF(BD146,$BN$4)*BD144+COUNTIF(BI146,$BN$4)*BI144+AJ124*AK139+AO124*AP139+AT124*AU139+AY124*AZ139+BD124*BE139+BI124*BJ139)</f>
        <v/>
      </c>
      <c r="BH150" s="2910"/>
      <c r="BI150" s="2910"/>
      <c r="BJ150" s="2910"/>
      <c r="BK150" s="2910"/>
      <c r="BL150" s="2647" t="s">
        <v>551</v>
      </c>
      <c r="BM150" s="2908"/>
    </row>
    <row r="151" spans="1:65" ht="13.5" customHeight="1">
      <c r="A151" s="2631"/>
      <c r="B151" s="2631"/>
      <c r="C151" s="2631"/>
      <c r="D151" s="2631"/>
      <c r="E151" s="2631"/>
      <c r="F151" s="2631"/>
      <c r="G151" s="2631"/>
      <c r="H151" s="2631"/>
      <c r="I151" s="2631"/>
      <c r="J151" s="2631"/>
      <c r="K151" s="2631"/>
      <c r="L151" s="2631"/>
      <c r="M151" s="2631"/>
      <c r="N151" s="2631"/>
      <c r="O151" s="2631"/>
      <c r="P151" s="2631"/>
      <c r="Q151" s="2631"/>
      <c r="R151" s="2631"/>
      <c r="S151" s="2631"/>
      <c r="T151" s="2631"/>
      <c r="U151" s="2631"/>
      <c r="V151" s="2632"/>
      <c r="W151" s="2636"/>
      <c r="X151" s="2637"/>
      <c r="Y151" s="2638"/>
      <c r="Z151" s="2643"/>
      <c r="AA151" s="2643"/>
      <c r="AB151" s="2643"/>
      <c r="AC151" s="2643"/>
      <c r="AD151" s="2643"/>
      <c r="AE151" s="2647"/>
      <c r="AF151" s="2648"/>
      <c r="AH151" s="2903"/>
      <c r="AI151" s="2631"/>
      <c r="AJ151" s="2631"/>
      <c r="AK151" s="2631"/>
      <c r="AL151" s="2631"/>
      <c r="AM151" s="2631"/>
      <c r="AN151" s="2631"/>
      <c r="AO151" s="2631"/>
      <c r="AP151" s="2631"/>
      <c r="AQ151" s="2631"/>
      <c r="AR151" s="2631"/>
      <c r="AS151" s="2631"/>
      <c r="AT151" s="2631"/>
      <c r="AU151" s="2631"/>
      <c r="AV151" s="2631"/>
      <c r="AW151" s="2631"/>
      <c r="AX151" s="2631"/>
      <c r="AY151" s="2631"/>
      <c r="AZ151" s="2631"/>
      <c r="BA151" s="2631"/>
      <c r="BB151" s="2631"/>
      <c r="BC151" s="2632"/>
      <c r="BD151" s="2636"/>
      <c r="BE151" s="2637"/>
      <c r="BF151" s="2638"/>
      <c r="BG151" s="2905"/>
      <c r="BH151" s="2905"/>
      <c r="BI151" s="2905"/>
      <c r="BJ151" s="2905"/>
      <c r="BK151" s="2905"/>
      <c r="BL151" s="2647"/>
      <c r="BM151" s="2908"/>
    </row>
    <row r="152" spans="1:65" ht="13.5" customHeight="1" thickBot="1">
      <c r="A152" s="2631"/>
      <c r="B152" s="2631"/>
      <c r="C152" s="2631"/>
      <c r="D152" s="2631"/>
      <c r="E152" s="2631"/>
      <c r="F152" s="2631"/>
      <c r="G152" s="2631"/>
      <c r="H152" s="2631"/>
      <c r="I152" s="2631"/>
      <c r="J152" s="2631"/>
      <c r="K152" s="2631"/>
      <c r="L152" s="2631"/>
      <c r="M152" s="2631"/>
      <c r="N152" s="2631"/>
      <c r="O152" s="2631"/>
      <c r="P152" s="2631"/>
      <c r="Q152" s="2631"/>
      <c r="R152" s="2631"/>
      <c r="S152" s="2631"/>
      <c r="T152" s="2631"/>
      <c r="U152" s="2631"/>
      <c r="V152" s="2632"/>
      <c r="W152" s="2654"/>
      <c r="X152" s="2655"/>
      <c r="Y152" s="2656"/>
      <c r="Z152" s="2658"/>
      <c r="AA152" s="2658"/>
      <c r="AB152" s="2658"/>
      <c r="AC152" s="2658"/>
      <c r="AD152" s="2658"/>
      <c r="AE152" s="2659"/>
      <c r="AF152" s="2660"/>
      <c r="AH152" s="2917"/>
      <c r="AI152" s="2918"/>
      <c r="AJ152" s="2918"/>
      <c r="AK152" s="2918"/>
      <c r="AL152" s="2918"/>
      <c r="AM152" s="2918"/>
      <c r="AN152" s="2918"/>
      <c r="AO152" s="2918"/>
      <c r="AP152" s="2918"/>
      <c r="AQ152" s="2918"/>
      <c r="AR152" s="2918"/>
      <c r="AS152" s="2918"/>
      <c r="AT152" s="2918"/>
      <c r="AU152" s="2918"/>
      <c r="AV152" s="2918"/>
      <c r="AW152" s="2918"/>
      <c r="AX152" s="2918"/>
      <c r="AY152" s="2918"/>
      <c r="AZ152" s="2918"/>
      <c r="BA152" s="2918"/>
      <c r="BB152" s="2918"/>
      <c r="BC152" s="2919"/>
      <c r="BD152" s="2920"/>
      <c r="BE152" s="2921"/>
      <c r="BF152" s="2922"/>
      <c r="BG152" s="2923"/>
      <c r="BH152" s="2923"/>
      <c r="BI152" s="2923"/>
      <c r="BJ152" s="2923"/>
      <c r="BK152" s="2923"/>
      <c r="BL152" s="2924"/>
      <c r="BM152" s="2925"/>
    </row>
    <row r="153" spans="1:65" ht="13.5" customHeight="1" thickTop="1">
      <c r="B153" s="577"/>
      <c r="G153" s="577"/>
      <c r="N153" s="729" t="s">
        <v>382</v>
      </c>
      <c r="O153" s="729"/>
      <c r="P153" s="729"/>
      <c r="Q153" s="729"/>
      <c r="R153" s="729"/>
      <c r="S153" s="729"/>
      <c r="T153" s="729"/>
      <c r="U153" s="729"/>
      <c r="V153" s="729"/>
      <c r="W153" s="729"/>
      <c r="X153" s="729"/>
      <c r="Y153" s="729"/>
      <c r="Z153" s="729"/>
      <c r="AA153" s="729"/>
      <c r="AB153" s="729"/>
      <c r="AC153" s="729"/>
      <c r="AD153" s="729"/>
      <c r="AE153" s="729"/>
      <c r="AF153" s="729"/>
      <c r="AH153" s="869"/>
      <c r="AI153" s="870"/>
      <c r="AJ153" s="871"/>
      <c r="AK153" s="871"/>
      <c r="AL153" s="871"/>
      <c r="AM153" s="871"/>
      <c r="AN153" s="870"/>
      <c r="AO153" s="871"/>
      <c r="AP153" s="871"/>
      <c r="AQ153" s="871"/>
      <c r="AR153" s="871"/>
      <c r="AS153" s="871"/>
      <c r="AT153" s="871"/>
      <c r="AU153" s="872" t="s">
        <v>382</v>
      </c>
      <c r="AV153" s="872"/>
      <c r="AW153" s="872"/>
      <c r="AX153" s="872"/>
      <c r="AY153" s="872"/>
      <c r="AZ153" s="872"/>
      <c r="BA153" s="872"/>
      <c r="BB153" s="872"/>
      <c r="BC153" s="872"/>
      <c r="BD153" s="872"/>
      <c r="BE153" s="872"/>
      <c r="BF153" s="872"/>
      <c r="BG153" s="872"/>
      <c r="BH153" s="872"/>
      <c r="BI153" s="872"/>
      <c r="BJ153" s="872"/>
      <c r="BK153" s="872"/>
      <c r="BL153" s="872"/>
      <c r="BM153" s="873"/>
    </row>
    <row r="154" spans="1:65" ht="13.5" customHeight="1">
      <c r="A154" s="2820" t="s">
        <v>563</v>
      </c>
      <c r="B154" s="2820"/>
      <c r="C154" s="2820"/>
      <c r="D154" s="2820"/>
      <c r="E154" s="2820"/>
      <c r="F154" s="2820"/>
      <c r="G154" s="2820"/>
      <c r="H154" s="2820"/>
      <c r="I154" s="2820"/>
      <c r="J154" s="2820"/>
      <c r="K154" s="2820"/>
      <c r="L154" s="2820"/>
      <c r="M154" s="442"/>
      <c r="N154" s="2821" t="s">
        <v>652</v>
      </c>
      <c r="O154" s="2821"/>
      <c r="P154" s="2821"/>
      <c r="Q154" s="2821" t="str">
        <f>IF(①利用申込書!D4="","",①利用申込書!D4)</f>
        <v/>
      </c>
      <c r="R154" s="2821"/>
      <c r="S154" s="2821"/>
      <c r="T154" s="2821"/>
      <c r="U154" s="2821"/>
      <c r="V154" s="2821"/>
      <c r="W154" s="2821"/>
      <c r="X154" s="2821"/>
      <c r="Y154" s="2821"/>
      <c r="Z154" s="2821"/>
      <c r="AA154" s="2822" t="str">
        <f>IF(BP5="","",BP5)</f>
        <v/>
      </c>
      <c r="AB154" s="2822"/>
      <c r="AC154" s="2822"/>
      <c r="AD154" s="2822"/>
      <c r="AE154" s="2823" t="s">
        <v>373</v>
      </c>
      <c r="AF154" s="729"/>
      <c r="AH154" s="2831" t="s">
        <v>563</v>
      </c>
      <c r="AI154" s="2820"/>
      <c r="AJ154" s="2820"/>
      <c r="AK154" s="2820"/>
      <c r="AL154" s="2820"/>
      <c r="AM154" s="2820"/>
      <c r="AN154" s="2820"/>
      <c r="AO154" s="2820"/>
      <c r="AP154" s="2820"/>
      <c r="AQ154" s="2820"/>
      <c r="AR154" s="2820"/>
      <c r="AS154" s="2820"/>
      <c r="AT154" s="874"/>
      <c r="AU154" s="2821" t="s">
        <v>390</v>
      </c>
      <c r="AV154" s="2821"/>
      <c r="AW154" s="2821"/>
      <c r="AX154" s="2832" t="s">
        <v>680</v>
      </c>
      <c r="AY154" s="2832"/>
      <c r="AZ154" s="2832"/>
      <c r="BA154" s="2832"/>
      <c r="BB154" s="2832"/>
      <c r="BC154" s="2832"/>
      <c r="BD154" s="2832"/>
      <c r="BE154" s="2832"/>
      <c r="BF154" s="2832"/>
      <c r="BG154" s="2832"/>
      <c r="BH154" s="2833">
        <v>45871</v>
      </c>
      <c r="BI154" s="2833"/>
      <c r="BJ154" s="2833"/>
      <c r="BK154" s="2833"/>
      <c r="BL154" s="2823" t="s">
        <v>373</v>
      </c>
      <c r="BM154" s="875"/>
    </row>
    <row r="155" spans="1:65" ht="13.5" customHeight="1">
      <c r="A155" s="2820"/>
      <c r="B155" s="2820"/>
      <c r="C155" s="2820"/>
      <c r="D155" s="2820"/>
      <c r="E155" s="2820"/>
      <c r="F155" s="2820"/>
      <c r="G155" s="2820"/>
      <c r="H155" s="2820"/>
      <c r="I155" s="2820"/>
      <c r="J155" s="2820"/>
      <c r="K155" s="2820"/>
      <c r="L155" s="2820"/>
      <c r="M155" s="190"/>
      <c r="N155" s="2821"/>
      <c r="O155" s="2821"/>
      <c r="P155" s="2821"/>
      <c r="Q155" s="2821"/>
      <c r="R155" s="2821"/>
      <c r="S155" s="2821"/>
      <c r="T155" s="2821"/>
      <c r="U155" s="2821"/>
      <c r="V155" s="2821"/>
      <c r="W155" s="2821"/>
      <c r="X155" s="2821"/>
      <c r="Y155" s="2821"/>
      <c r="Z155" s="2821"/>
      <c r="AA155" s="2822"/>
      <c r="AB155" s="2822"/>
      <c r="AC155" s="2822"/>
      <c r="AD155" s="2822"/>
      <c r="AE155" s="2823"/>
      <c r="AH155" s="2831"/>
      <c r="AI155" s="2820"/>
      <c r="AJ155" s="2820"/>
      <c r="AK155" s="2820"/>
      <c r="AL155" s="2820"/>
      <c r="AM155" s="2820"/>
      <c r="AN155" s="2820"/>
      <c r="AO155" s="2820"/>
      <c r="AP155" s="2820"/>
      <c r="AQ155" s="2820"/>
      <c r="AR155" s="2820"/>
      <c r="AS155" s="2820"/>
      <c r="AT155" s="876"/>
      <c r="AU155" s="2821"/>
      <c r="AV155" s="2821"/>
      <c r="AW155" s="2821"/>
      <c r="AX155" s="2832"/>
      <c r="AY155" s="2832"/>
      <c r="AZ155" s="2832"/>
      <c r="BA155" s="2832"/>
      <c r="BB155" s="2832"/>
      <c r="BC155" s="2832"/>
      <c r="BD155" s="2832"/>
      <c r="BE155" s="2832"/>
      <c r="BF155" s="2832"/>
      <c r="BG155" s="2832"/>
      <c r="BH155" s="2833"/>
      <c r="BI155" s="2833"/>
      <c r="BJ155" s="2833"/>
      <c r="BK155" s="2833"/>
      <c r="BL155" s="2823"/>
      <c r="BM155" s="475"/>
    </row>
    <row r="156" spans="1:65" ht="13.5" customHeight="1" thickBot="1">
      <c r="B156" s="190"/>
      <c r="C156" s="190"/>
      <c r="D156" s="190"/>
      <c r="E156" s="190"/>
      <c r="F156" s="190"/>
      <c r="G156" s="190"/>
      <c r="H156" s="190"/>
      <c r="I156" s="190"/>
      <c r="J156" s="190"/>
      <c r="K156" s="190"/>
      <c r="L156" s="190"/>
      <c r="M156" s="437"/>
      <c r="N156" s="437"/>
      <c r="O156" s="731"/>
      <c r="P156" s="731"/>
      <c r="Q156" s="731"/>
      <c r="R156" s="731"/>
      <c r="S156" s="731"/>
      <c r="T156" s="730"/>
      <c r="U156" s="728"/>
      <c r="V156" s="728"/>
      <c r="W156" s="728"/>
      <c r="X156" s="728"/>
      <c r="Y156" s="728"/>
      <c r="Z156" s="728"/>
      <c r="AA156" s="728"/>
      <c r="AB156" s="437"/>
      <c r="AC156" s="437"/>
      <c r="AD156" s="437"/>
      <c r="AE156" s="730"/>
      <c r="AH156" s="877"/>
      <c r="AI156" s="876"/>
      <c r="AJ156" s="876"/>
      <c r="AK156" s="876"/>
      <c r="AL156" s="876"/>
      <c r="AM156" s="876"/>
      <c r="AN156" s="876"/>
      <c r="AO156" s="876"/>
      <c r="AP156" s="876"/>
      <c r="AQ156" s="876"/>
      <c r="AR156" s="876"/>
      <c r="AS156" s="876"/>
      <c r="AT156" s="437"/>
      <c r="AU156" s="437"/>
      <c r="AV156" s="731"/>
      <c r="AW156" s="731"/>
      <c r="AX156" s="731"/>
      <c r="AY156" s="731"/>
      <c r="AZ156" s="731"/>
      <c r="BA156" s="730"/>
      <c r="BB156" s="728"/>
      <c r="BC156" s="728"/>
      <c r="BD156" s="728"/>
      <c r="BE156" s="728"/>
      <c r="BF156" s="728"/>
      <c r="BG156" s="728"/>
      <c r="BH156" s="728"/>
      <c r="BI156" s="437"/>
      <c r="BJ156" s="437"/>
      <c r="BK156" s="437"/>
      <c r="BL156" s="730"/>
      <c r="BM156" s="475"/>
    </row>
    <row r="157" spans="1:65" ht="13.5" customHeight="1">
      <c r="A157" s="330"/>
      <c r="B157" s="342" t="s">
        <v>356</v>
      </c>
      <c r="C157" s="2824">
        <v>500</v>
      </c>
      <c r="D157" s="2825"/>
      <c r="E157" s="2825"/>
      <c r="F157" s="2825"/>
      <c r="G157" s="2826"/>
      <c r="H157" s="2824">
        <v>400</v>
      </c>
      <c r="I157" s="2825"/>
      <c r="J157" s="2825"/>
      <c r="K157" s="2825"/>
      <c r="L157" s="2826"/>
      <c r="M157" s="2824">
        <v>300</v>
      </c>
      <c r="N157" s="2825"/>
      <c r="O157" s="2825"/>
      <c r="P157" s="2825"/>
      <c r="Q157" s="2826"/>
      <c r="R157" s="2824">
        <v>250</v>
      </c>
      <c r="S157" s="2825"/>
      <c r="T157" s="2825"/>
      <c r="U157" s="2825"/>
      <c r="V157" s="2826"/>
      <c r="W157" s="2827">
        <v>200</v>
      </c>
      <c r="X157" s="2828"/>
      <c r="Y157" s="2828"/>
      <c r="Z157" s="2828"/>
      <c r="AA157" s="2829"/>
      <c r="AB157" s="2827">
        <v>100</v>
      </c>
      <c r="AC157" s="2828"/>
      <c r="AD157" s="2828"/>
      <c r="AE157" s="2828"/>
      <c r="AF157" s="2830"/>
      <c r="AH157" s="553"/>
      <c r="AI157" s="342" t="s">
        <v>356</v>
      </c>
      <c r="AJ157" s="2836">
        <v>500</v>
      </c>
      <c r="AK157" s="2837"/>
      <c r="AL157" s="2837"/>
      <c r="AM157" s="2837"/>
      <c r="AN157" s="2838"/>
      <c r="AO157" s="2839">
        <v>400</v>
      </c>
      <c r="AP157" s="2840"/>
      <c r="AQ157" s="2840"/>
      <c r="AR157" s="2840"/>
      <c r="AS157" s="2841"/>
      <c r="AT157" s="2836">
        <v>300</v>
      </c>
      <c r="AU157" s="2837"/>
      <c r="AV157" s="2837"/>
      <c r="AW157" s="2837"/>
      <c r="AX157" s="2838"/>
      <c r="AY157" s="2839">
        <v>250</v>
      </c>
      <c r="AZ157" s="2840"/>
      <c r="BA157" s="2840"/>
      <c r="BB157" s="2840"/>
      <c r="BC157" s="2841"/>
      <c r="BD157" s="2842">
        <v>200</v>
      </c>
      <c r="BE157" s="2843"/>
      <c r="BF157" s="2843"/>
      <c r="BG157" s="2843"/>
      <c r="BH157" s="2844"/>
      <c r="BI157" s="2845">
        <v>100</v>
      </c>
      <c r="BJ157" s="2846"/>
      <c r="BK157" s="2846"/>
      <c r="BL157" s="2846"/>
      <c r="BM157" s="2847"/>
    </row>
    <row r="158" spans="1:65" ht="13.5" customHeight="1" thickBot="1">
      <c r="A158" s="331"/>
      <c r="B158" s="343" t="s">
        <v>357</v>
      </c>
      <c r="C158" s="2813">
        <v>2000</v>
      </c>
      <c r="D158" s="2814"/>
      <c r="E158" s="2814"/>
      <c r="F158" s="2814"/>
      <c r="G158" s="2815"/>
      <c r="H158" s="2813">
        <v>1600</v>
      </c>
      <c r="I158" s="2814"/>
      <c r="J158" s="2814"/>
      <c r="K158" s="2814"/>
      <c r="L158" s="2815"/>
      <c r="M158" s="2813">
        <v>1200</v>
      </c>
      <c r="N158" s="2814"/>
      <c r="O158" s="2814"/>
      <c r="P158" s="2814"/>
      <c r="Q158" s="2815"/>
      <c r="R158" s="2813">
        <v>1000</v>
      </c>
      <c r="S158" s="2814"/>
      <c r="T158" s="2814"/>
      <c r="U158" s="2814"/>
      <c r="V158" s="2815"/>
      <c r="W158" s="2816">
        <v>800</v>
      </c>
      <c r="X158" s="2817"/>
      <c r="Y158" s="2817"/>
      <c r="Z158" s="2817"/>
      <c r="AA158" s="2818"/>
      <c r="AB158" s="2816">
        <v>400</v>
      </c>
      <c r="AC158" s="2817"/>
      <c r="AD158" s="2817"/>
      <c r="AE158" s="2817"/>
      <c r="AF158" s="2819"/>
      <c r="AH158" s="554"/>
      <c r="AI158" s="343" t="s">
        <v>357</v>
      </c>
      <c r="AJ158" s="2848">
        <v>2000</v>
      </c>
      <c r="AK158" s="2849"/>
      <c r="AL158" s="2849"/>
      <c r="AM158" s="2849"/>
      <c r="AN158" s="2850"/>
      <c r="AO158" s="2851">
        <v>1600</v>
      </c>
      <c r="AP158" s="2852"/>
      <c r="AQ158" s="2852"/>
      <c r="AR158" s="2852"/>
      <c r="AS158" s="2853"/>
      <c r="AT158" s="2848">
        <v>1200</v>
      </c>
      <c r="AU158" s="2849"/>
      <c r="AV158" s="2849"/>
      <c r="AW158" s="2849"/>
      <c r="AX158" s="2850"/>
      <c r="AY158" s="2851">
        <v>1000</v>
      </c>
      <c r="AZ158" s="2852"/>
      <c r="BA158" s="2852"/>
      <c r="BB158" s="2852"/>
      <c r="BC158" s="2853"/>
      <c r="BD158" s="2854">
        <v>800</v>
      </c>
      <c r="BE158" s="2855"/>
      <c r="BF158" s="2855"/>
      <c r="BG158" s="2855"/>
      <c r="BH158" s="2856"/>
      <c r="BI158" s="2857">
        <v>400</v>
      </c>
      <c r="BJ158" s="2858"/>
      <c r="BK158" s="2858"/>
      <c r="BL158" s="2858"/>
      <c r="BM158" s="2859"/>
    </row>
    <row r="159" spans="1:65" ht="13.5" customHeight="1">
      <c r="A159" s="2773" t="s">
        <v>376</v>
      </c>
      <c r="B159" s="325" t="s">
        <v>350</v>
      </c>
      <c r="C159" s="344"/>
      <c r="D159" s="2775" t="s">
        <v>515</v>
      </c>
      <c r="E159" s="2776"/>
      <c r="F159" s="2776"/>
      <c r="G159" s="2777"/>
      <c r="H159" s="337"/>
      <c r="I159" s="338"/>
      <c r="J159" s="338"/>
      <c r="K159" s="338"/>
      <c r="L159" s="339"/>
      <c r="M159" s="328"/>
      <c r="N159" s="340"/>
      <c r="O159" s="340"/>
      <c r="P159" s="340"/>
      <c r="Q159" s="420"/>
      <c r="R159" s="344"/>
      <c r="S159" s="2778" t="s">
        <v>526</v>
      </c>
      <c r="T159" s="2779"/>
      <c r="U159" s="2779"/>
      <c r="V159" s="2780"/>
      <c r="W159" s="329"/>
      <c r="X159" s="904"/>
      <c r="Y159" s="904"/>
      <c r="Z159" s="904"/>
      <c r="AA159" s="420"/>
      <c r="AB159" s="327"/>
      <c r="AC159" s="2781"/>
      <c r="AD159" s="2781"/>
      <c r="AE159" s="2781"/>
      <c r="AF159" s="2782"/>
      <c r="AH159" s="2860" t="s">
        <v>376</v>
      </c>
      <c r="AI159" s="325" t="s">
        <v>350</v>
      </c>
      <c r="AJ159" s="344"/>
      <c r="AK159" s="2775" t="s">
        <v>515</v>
      </c>
      <c r="AL159" s="2776"/>
      <c r="AM159" s="2776"/>
      <c r="AN159" s="2777"/>
      <c r="AO159" s="337"/>
      <c r="AP159" s="338"/>
      <c r="AQ159" s="338"/>
      <c r="AR159" s="338"/>
      <c r="AS159" s="339"/>
      <c r="AT159" s="328"/>
      <c r="AU159" s="340"/>
      <c r="AV159" s="340"/>
      <c r="AW159" s="340"/>
      <c r="AX159" s="420"/>
      <c r="AY159" s="344"/>
      <c r="AZ159" s="2778" t="s">
        <v>526</v>
      </c>
      <c r="BA159" s="2779"/>
      <c r="BB159" s="2779"/>
      <c r="BC159" s="2780"/>
      <c r="BD159" s="329"/>
      <c r="BE159" s="826"/>
      <c r="BF159" s="826"/>
      <c r="BG159" s="826"/>
      <c r="BH159" s="420"/>
      <c r="BI159" s="327"/>
      <c r="BJ159" s="2781"/>
      <c r="BK159" s="2781"/>
      <c r="BL159" s="2781"/>
      <c r="BM159" s="2862"/>
    </row>
    <row r="160" spans="1:65" ht="13.5" customHeight="1">
      <c r="A160" s="2774"/>
      <c r="B160" s="885" t="s">
        <v>352</v>
      </c>
      <c r="C160" s="317"/>
      <c r="D160" s="291"/>
      <c r="E160" s="291"/>
      <c r="F160" s="291"/>
      <c r="G160" s="417"/>
      <c r="H160" s="345"/>
      <c r="I160" s="2624" t="s">
        <v>520</v>
      </c>
      <c r="J160" s="2624"/>
      <c r="K160" s="2624"/>
      <c r="L160" s="2624"/>
      <c r="M160" s="345"/>
      <c r="N160" s="2625" t="s">
        <v>521</v>
      </c>
      <c r="O160" s="2626"/>
      <c r="P160" s="2626"/>
      <c r="Q160" s="2627"/>
      <c r="R160" s="292"/>
      <c r="S160" s="905"/>
      <c r="T160" s="905"/>
      <c r="U160" s="905"/>
      <c r="V160" s="886"/>
      <c r="W160" s="345"/>
      <c r="X160" s="887" t="s">
        <v>527</v>
      </c>
      <c r="Y160" s="905"/>
      <c r="Z160" s="905"/>
      <c r="AA160" s="418"/>
      <c r="AB160" s="345"/>
      <c r="AC160" s="2626" t="s">
        <v>516</v>
      </c>
      <c r="AD160" s="2626"/>
      <c r="AE160" s="2626"/>
      <c r="AF160" s="2628"/>
      <c r="AH160" s="2861"/>
      <c r="AI160" s="807" t="s">
        <v>352</v>
      </c>
      <c r="AJ160" s="317"/>
      <c r="AK160" s="291"/>
      <c r="AL160" s="291"/>
      <c r="AM160" s="291"/>
      <c r="AN160" s="417"/>
      <c r="AO160" s="345"/>
      <c r="AP160" s="2624" t="s">
        <v>520</v>
      </c>
      <c r="AQ160" s="2624"/>
      <c r="AR160" s="2624"/>
      <c r="AS160" s="2624"/>
      <c r="AT160" s="345"/>
      <c r="AU160" s="2625" t="s">
        <v>521</v>
      </c>
      <c r="AV160" s="2626"/>
      <c r="AW160" s="2626"/>
      <c r="AX160" s="2627"/>
      <c r="AY160" s="292"/>
      <c r="AZ160" s="827"/>
      <c r="BA160" s="827"/>
      <c r="BB160" s="827"/>
      <c r="BC160" s="808"/>
      <c r="BD160" s="345"/>
      <c r="BE160" s="809" t="s">
        <v>527</v>
      </c>
      <c r="BF160" s="827"/>
      <c r="BG160" s="827"/>
      <c r="BH160" s="418"/>
      <c r="BI160" s="345"/>
      <c r="BJ160" s="2626" t="s">
        <v>516</v>
      </c>
      <c r="BK160" s="2626"/>
      <c r="BL160" s="2626"/>
      <c r="BM160" s="2863"/>
    </row>
    <row r="161" spans="1:65" ht="13.5" customHeight="1">
      <c r="A161" s="2774"/>
      <c r="B161" s="885" t="s">
        <v>353</v>
      </c>
      <c r="C161" s="317"/>
      <c r="D161" s="291"/>
      <c r="E161" s="291"/>
      <c r="F161" s="291"/>
      <c r="G161" s="418"/>
      <c r="H161" s="345"/>
      <c r="I161" s="2687" t="s">
        <v>515</v>
      </c>
      <c r="J161" s="2688"/>
      <c r="K161" s="2688"/>
      <c r="L161" s="2689"/>
      <c r="M161" s="318"/>
      <c r="N161" s="309"/>
      <c r="O161" s="309"/>
      <c r="P161" s="309"/>
      <c r="Q161" s="418"/>
      <c r="R161" s="293"/>
      <c r="S161" s="341"/>
      <c r="T161" s="341"/>
      <c r="U161" s="341"/>
      <c r="V161" s="886"/>
      <c r="W161" s="345"/>
      <c r="X161" s="887" t="s">
        <v>528</v>
      </c>
      <c r="Y161" s="905"/>
      <c r="Z161" s="905"/>
      <c r="AA161" s="418"/>
      <c r="AB161" s="292"/>
      <c r="AC161" s="2783"/>
      <c r="AD161" s="2783"/>
      <c r="AE161" s="2783"/>
      <c r="AF161" s="2784"/>
      <c r="AH161" s="2861"/>
      <c r="AI161" s="807" t="s">
        <v>353</v>
      </c>
      <c r="AJ161" s="317"/>
      <c r="AK161" s="291"/>
      <c r="AL161" s="291"/>
      <c r="AM161" s="291"/>
      <c r="AN161" s="418"/>
      <c r="AO161" s="345"/>
      <c r="AP161" s="2687" t="s">
        <v>515</v>
      </c>
      <c r="AQ161" s="2688"/>
      <c r="AR161" s="2688"/>
      <c r="AS161" s="2689"/>
      <c r="AT161" s="318"/>
      <c r="AU161" s="309"/>
      <c r="AV161" s="309"/>
      <c r="AW161" s="309"/>
      <c r="AX161" s="418"/>
      <c r="AY161" s="293"/>
      <c r="AZ161" s="341"/>
      <c r="BA161" s="341"/>
      <c r="BB161" s="341"/>
      <c r="BC161" s="808"/>
      <c r="BD161" s="345"/>
      <c r="BE161" s="809" t="s">
        <v>528</v>
      </c>
      <c r="BF161" s="827"/>
      <c r="BG161" s="827"/>
      <c r="BH161" s="418"/>
      <c r="BI161" s="292"/>
      <c r="BJ161" s="2783"/>
      <c r="BK161" s="2783"/>
      <c r="BL161" s="2783"/>
      <c r="BM161" s="2864"/>
    </row>
    <row r="162" spans="1:65" ht="13.5" customHeight="1">
      <c r="A162" s="2774"/>
      <c r="B162" s="2785" t="s">
        <v>359</v>
      </c>
      <c r="C162" s="897"/>
      <c r="D162" s="898"/>
      <c r="E162" s="898"/>
      <c r="F162" s="898"/>
      <c r="G162" s="306"/>
      <c r="H162" s="305"/>
      <c r="I162" s="333"/>
      <c r="J162" s="333"/>
      <c r="K162" s="333"/>
      <c r="L162" s="899"/>
      <c r="M162" s="2787" t="s">
        <v>365</v>
      </c>
      <c r="N162" s="2788"/>
      <c r="O162" s="2788"/>
      <c r="P162" s="2788"/>
      <c r="Q162" s="2789"/>
      <c r="R162" s="893"/>
      <c r="S162" s="892"/>
      <c r="T162" s="892"/>
      <c r="U162" s="892"/>
      <c r="V162" s="899"/>
      <c r="W162" s="2787" t="s">
        <v>366</v>
      </c>
      <c r="X162" s="2788"/>
      <c r="Y162" s="2788"/>
      <c r="Z162" s="2788"/>
      <c r="AA162" s="2789"/>
      <c r="AB162" s="2790" t="s">
        <v>367</v>
      </c>
      <c r="AC162" s="2791"/>
      <c r="AD162" s="2791"/>
      <c r="AE162" s="2791"/>
      <c r="AF162" s="2792"/>
      <c r="AH162" s="2861"/>
      <c r="AI162" s="2785" t="s">
        <v>359</v>
      </c>
      <c r="AJ162" s="819"/>
      <c r="AK162" s="820"/>
      <c r="AL162" s="820"/>
      <c r="AM162" s="820"/>
      <c r="AN162" s="306"/>
      <c r="AO162" s="305"/>
      <c r="AP162" s="333"/>
      <c r="AQ162" s="333"/>
      <c r="AR162" s="333"/>
      <c r="AS162" s="821"/>
      <c r="AT162" s="2787" t="s">
        <v>365</v>
      </c>
      <c r="AU162" s="2788"/>
      <c r="AV162" s="2788"/>
      <c r="AW162" s="2788"/>
      <c r="AX162" s="2789"/>
      <c r="AY162" s="815"/>
      <c r="AZ162" s="814"/>
      <c r="BA162" s="814"/>
      <c r="BB162" s="814"/>
      <c r="BC162" s="821"/>
      <c r="BD162" s="2787" t="s">
        <v>366</v>
      </c>
      <c r="BE162" s="2788"/>
      <c r="BF162" s="2788"/>
      <c r="BG162" s="2788"/>
      <c r="BH162" s="2789"/>
      <c r="BI162" s="2790" t="s">
        <v>367</v>
      </c>
      <c r="BJ162" s="2791"/>
      <c r="BK162" s="2791"/>
      <c r="BL162" s="2791"/>
      <c r="BM162" s="2834"/>
    </row>
    <row r="163" spans="1:65" ht="13.5" customHeight="1">
      <c r="A163" s="2793" t="s">
        <v>375</v>
      </c>
      <c r="B163" s="2786"/>
      <c r="C163" s="900"/>
      <c r="D163" s="901"/>
      <c r="E163" s="901"/>
      <c r="F163" s="901"/>
      <c r="G163" s="310"/>
      <c r="H163" s="294"/>
      <c r="I163" s="334"/>
      <c r="J163" s="334"/>
      <c r="K163" s="334"/>
      <c r="L163" s="902"/>
      <c r="M163" s="345"/>
      <c r="N163" s="2795" t="s">
        <v>522</v>
      </c>
      <c r="O163" s="2796"/>
      <c r="P163" s="2796"/>
      <c r="Q163" s="2797"/>
      <c r="R163" s="296"/>
      <c r="S163" s="314"/>
      <c r="T163" s="314"/>
      <c r="U163" s="314"/>
      <c r="V163" s="902"/>
      <c r="W163" s="345"/>
      <c r="X163" s="907" t="s">
        <v>529</v>
      </c>
      <c r="Y163" s="345"/>
      <c r="Z163" s="906" t="s">
        <v>535</v>
      </c>
      <c r="AA163" s="448"/>
      <c r="AB163" s="345"/>
      <c r="AC163" s="449" t="s">
        <v>538</v>
      </c>
      <c r="AD163" s="345"/>
      <c r="AE163" s="449" t="s">
        <v>546</v>
      </c>
      <c r="AF163" s="451"/>
      <c r="AH163" s="2865" t="s">
        <v>375</v>
      </c>
      <c r="AI163" s="2786"/>
      <c r="AJ163" s="822"/>
      <c r="AK163" s="823"/>
      <c r="AL163" s="823"/>
      <c r="AM163" s="823"/>
      <c r="AN163" s="310"/>
      <c r="AO163" s="294"/>
      <c r="AP163" s="334"/>
      <c r="AQ163" s="334"/>
      <c r="AR163" s="334"/>
      <c r="AS163" s="824"/>
      <c r="AT163" s="345"/>
      <c r="AU163" s="2795" t="s">
        <v>522</v>
      </c>
      <c r="AV163" s="2796"/>
      <c r="AW163" s="2796"/>
      <c r="AX163" s="2797"/>
      <c r="AY163" s="296"/>
      <c r="AZ163" s="314"/>
      <c r="BA163" s="314"/>
      <c r="BB163" s="314"/>
      <c r="BC163" s="824"/>
      <c r="BD163" s="345"/>
      <c r="BE163" s="829" t="s">
        <v>529</v>
      </c>
      <c r="BF163" s="345"/>
      <c r="BG163" s="828" t="s">
        <v>535</v>
      </c>
      <c r="BH163" s="555"/>
      <c r="BI163" s="345"/>
      <c r="BJ163" s="449" t="s">
        <v>538</v>
      </c>
      <c r="BK163" s="345"/>
      <c r="BL163" s="449" t="s">
        <v>546</v>
      </c>
      <c r="BM163" s="556"/>
    </row>
    <row r="164" spans="1:65" ht="13.5" customHeight="1">
      <c r="A164" s="2793"/>
      <c r="B164" s="2786"/>
      <c r="C164" s="900"/>
      <c r="D164" s="901"/>
      <c r="E164" s="901"/>
      <c r="F164" s="901"/>
      <c r="G164" s="310"/>
      <c r="H164" s="294"/>
      <c r="I164" s="334"/>
      <c r="J164" s="334"/>
      <c r="K164" s="334"/>
      <c r="L164" s="902"/>
      <c r="M164" s="345"/>
      <c r="N164" s="2795" t="s">
        <v>523</v>
      </c>
      <c r="O164" s="2796"/>
      <c r="P164" s="2796"/>
      <c r="Q164" s="2797"/>
      <c r="R164" s="290"/>
      <c r="S164" s="332"/>
      <c r="T164" s="332"/>
      <c r="U164" s="332"/>
      <c r="V164" s="902"/>
      <c r="W164" s="345"/>
      <c r="X164" s="907" t="s">
        <v>530</v>
      </c>
      <c r="Y164" s="345"/>
      <c r="Z164" s="906" t="s">
        <v>536</v>
      </c>
      <c r="AA164" s="448"/>
      <c r="AB164" s="345"/>
      <c r="AC164" s="449" t="s">
        <v>539</v>
      </c>
      <c r="AD164" s="345"/>
      <c r="AE164" s="449" t="s">
        <v>547</v>
      </c>
      <c r="AF164" s="451"/>
      <c r="AH164" s="2865"/>
      <c r="AI164" s="2786"/>
      <c r="AJ164" s="822"/>
      <c r="AK164" s="823"/>
      <c r="AL164" s="823"/>
      <c r="AM164" s="823"/>
      <c r="AN164" s="310"/>
      <c r="AO164" s="294"/>
      <c r="AP164" s="334"/>
      <c r="AQ164" s="334"/>
      <c r="AR164" s="334"/>
      <c r="AS164" s="824"/>
      <c r="AT164" s="345"/>
      <c r="AU164" s="2795" t="s">
        <v>523</v>
      </c>
      <c r="AV164" s="2796"/>
      <c r="AW164" s="2796"/>
      <c r="AX164" s="2797"/>
      <c r="AY164" s="290"/>
      <c r="AZ164" s="332"/>
      <c r="BA164" s="332"/>
      <c r="BB164" s="332"/>
      <c r="BC164" s="824"/>
      <c r="BD164" s="345"/>
      <c r="BE164" s="829" t="s">
        <v>530</v>
      </c>
      <c r="BF164" s="345"/>
      <c r="BG164" s="828" t="s">
        <v>536</v>
      </c>
      <c r="BH164" s="555"/>
      <c r="BI164" s="345"/>
      <c r="BJ164" s="449" t="s">
        <v>539</v>
      </c>
      <c r="BK164" s="345"/>
      <c r="BL164" s="449" t="s">
        <v>547</v>
      </c>
      <c r="BM164" s="556"/>
    </row>
    <row r="165" spans="1:65" ht="13.5" customHeight="1">
      <c r="A165" s="2793"/>
      <c r="B165" s="2786"/>
      <c r="C165" s="900"/>
      <c r="D165" s="901"/>
      <c r="E165" s="901"/>
      <c r="F165" s="901"/>
      <c r="G165" s="310"/>
      <c r="H165" s="294"/>
      <c r="I165" s="334"/>
      <c r="J165" s="334"/>
      <c r="K165" s="334"/>
      <c r="L165" s="902"/>
      <c r="M165" s="900"/>
      <c r="N165" s="901"/>
      <c r="O165" s="901"/>
      <c r="P165" s="901"/>
      <c r="Q165" s="891"/>
      <c r="R165" s="889"/>
      <c r="S165" s="890"/>
      <c r="T165" s="890"/>
      <c r="U165" s="890"/>
      <c r="V165" s="902"/>
      <c r="W165" s="345"/>
      <c r="X165" s="907" t="s">
        <v>531</v>
      </c>
      <c r="Y165" s="345"/>
      <c r="Z165" s="2795" t="s">
        <v>537</v>
      </c>
      <c r="AA165" s="2797"/>
      <c r="AB165" s="345"/>
      <c r="AC165" s="449" t="s">
        <v>540</v>
      </c>
      <c r="AD165" s="452"/>
      <c r="AE165" s="452"/>
      <c r="AF165" s="451"/>
      <c r="AH165" s="2865"/>
      <c r="AI165" s="2786"/>
      <c r="AJ165" s="822"/>
      <c r="AK165" s="823"/>
      <c r="AL165" s="823"/>
      <c r="AM165" s="823"/>
      <c r="AN165" s="310"/>
      <c r="AO165" s="294"/>
      <c r="AP165" s="334"/>
      <c r="AQ165" s="334"/>
      <c r="AR165" s="334"/>
      <c r="AS165" s="824"/>
      <c r="AT165" s="822"/>
      <c r="AU165" s="823"/>
      <c r="AV165" s="823"/>
      <c r="AW165" s="823"/>
      <c r="AX165" s="813"/>
      <c r="AY165" s="811"/>
      <c r="AZ165" s="812"/>
      <c r="BA165" s="812"/>
      <c r="BB165" s="812"/>
      <c r="BC165" s="824"/>
      <c r="BD165" s="345"/>
      <c r="BE165" s="829" t="s">
        <v>531</v>
      </c>
      <c r="BF165" s="345"/>
      <c r="BG165" s="2795" t="s">
        <v>537</v>
      </c>
      <c r="BH165" s="2797"/>
      <c r="BI165" s="345"/>
      <c r="BJ165" s="449" t="s">
        <v>540</v>
      </c>
      <c r="BK165" s="452"/>
      <c r="BL165" s="452"/>
      <c r="BM165" s="556"/>
    </row>
    <row r="166" spans="1:65" ht="13.5" customHeight="1">
      <c r="A166" s="2793"/>
      <c r="B166" s="2786"/>
      <c r="C166" s="900"/>
      <c r="D166" s="901"/>
      <c r="E166" s="901"/>
      <c r="F166" s="901"/>
      <c r="G166" s="310"/>
      <c r="H166" s="294"/>
      <c r="I166" s="334"/>
      <c r="J166" s="334"/>
      <c r="K166" s="334"/>
      <c r="L166" s="902"/>
      <c r="M166" s="900"/>
      <c r="N166" s="901"/>
      <c r="O166" s="901"/>
      <c r="P166" s="901"/>
      <c r="Q166" s="891"/>
      <c r="R166" s="889"/>
      <c r="S166" s="890"/>
      <c r="T166" s="890"/>
      <c r="U166" s="890"/>
      <c r="V166" s="902"/>
      <c r="W166" s="345"/>
      <c r="X166" s="907" t="s">
        <v>532</v>
      </c>
      <c r="Y166" s="345"/>
      <c r="Z166" s="2795" t="s">
        <v>553</v>
      </c>
      <c r="AA166" s="2797"/>
      <c r="AB166" s="345"/>
      <c r="AC166" s="450" t="s">
        <v>541</v>
      </c>
      <c r="AD166" s="452"/>
      <c r="AE166" s="452"/>
      <c r="AF166" s="451"/>
      <c r="AH166" s="2865"/>
      <c r="AI166" s="2786"/>
      <c r="AJ166" s="822"/>
      <c r="AK166" s="823"/>
      <c r="AL166" s="823"/>
      <c r="AM166" s="823"/>
      <c r="AN166" s="310"/>
      <c r="AO166" s="294"/>
      <c r="AP166" s="334"/>
      <c r="AQ166" s="334"/>
      <c r="AR166" s="334"/>
      <c r="AS166" s="824"/>
      <c r="AT166" s="822"/>
      <c r="AU166" s="823"/>
      <c r="AV166" s="823"/>
      <c r="AW166" s="823"/>
      <c r="AX166" s="813"/>
      <c r="AY166" s="811"/>
      <c r="AZ166" s="812"/>
      <c r="BA166" s="812"/>
      <c r="BB166" s="812"/>
      <c r="BC166" s="824"/>
      <c r="BD166" s="345"/>
      <c r="BE166" s="829" t="s">
        <v>532</v>
      </c>
      <c r="BF166" s="345"/>
      <c r="BG166" s="2795" t="s">
        <v>553</v>
      </c>
      <c r="BH166" s="2797"/>
      <c r="BI166" s="345"/>
      <c r="BJ166" s="450" t="s">
        <v>541</v>
      </c>
      <c r="BK166" s="452"/>
      <c r="BL166" s="452"/>
      <c r="BM166" s="556"/>
    </row>
    <row r="167" spans="1:65" ht="13.5" customHeight="1">
      <c r="A167" s="2793"/>
      <c r="B167" s="2786"/>
      <c r="C167" s="900"/>
      <c r="D167" s="901"/>
      <c r="E167" s="901"/>
      <c r="F167" s="901"/>
      <c r="G167" s="310"/>
      <c r="H167" s="294"/>
      <c r="I167" s="334"/>
      <c r="J167" s="334"/>
      <c r="K167" s="334"/>
      <c r="L167" s="902"/>
      <c r="M167" s="900"/>
      <c r="N167" s="901"/>
      <c r="O167" s="901"/>
      <c r="P167" s="901"/>
      <c r="Q167" s="891"/>
      <c r="R167" s="889"/>
      <c r="S167" s="890"/>
      <c r="T167" s="890"/>
      <c r="U167" s="890"/>
      <c r="V167" s="902"/>
      <c r="W167" s="345"/>
      <c r="X167" s="906" t="s">
        <v>533</v>
      </c>
      <c r="Y167" s="345"/>
      <c r="Z167" s="2795" t="s">
        <v>554</v>
      </c>
      <c r="AA167" s="2797"/>
      <c r="AB167" s="345"/>
      <c r="AC167" s="450" t="s">
        <v>542</v>
      </c>
      <c r="AD167" s="452"/>
      <c r="AE167" s="452"/>
      <c r="AF167" s="451"/>
      <c r="AH167" s="2865"/>
      <c r="AI167" s="2786"/>
      <c r="AJ167" s="822"/>
      <c r="AK167" s="823"/>
      <c r="AL167" s="823"/>
      <c r="AM167" s="823"/>
      <c r="AN167" s="310"/>
      <c r="AO167" s="294"/>
      <c r="AP167" s="334"/>
      <c r="AQ167" s="334"/>
      <c r="AR167" s="334"/>
      <c r="AS167" s="824"/>
      <c r="AT167" s="822"/>
      <c r="AU167" s="823"/>
      <c r="AV167" s="823"/>
      <c r="AW167" s="823"/>
      <c r="AX167" s="813"/>
      <c r="AY167" s="811"/>
      <c r="AZ167" s="812"/>
      <c r="BA167" s="812"/>
      <c r="BB167" s="812"/>
      <c r="BC167" s="824"/>
      <c r="BD167" s="345"/>
      <c r="BE167" s="828" t="s">
        <v>533</v>
      </c>
      <c r="BF167" s="345"/>
      <c r="BG167" s="2795" t="s">
        <v>554</v>
      </c>
      <c r="BH167" s="2797"/>
      <c r="BI167" s="345"/>
      <c r="BJ167" s="450" t="s">
        <v>542</v>
      </c>
      <c r="BK167" s="452"/>
      <c r="BL167" s="452"/>
      <c r="BM167" s="556"/>
    </row>
    <row r="168" spans="1:65" ht="13.5" customHeight="1">
      <c r="A168" s="2793"/>
      <c r="B168" s="2786"/>
      <c r="C168" s="900"/>
      <c r="D168" s="901"/>
      <c r="E168" s="901"/>
      <c r="F168" s="901"/>
      <c r="G168" s="310"/>
      <c r="H168" s="294"/>
      <c r="I168" s="334"/>
      <c r="J168" s="334"/>
      <c r="K168" s="334"/>
      <c r="L168" s="902"/>
      <c r="M168" s="900"/>
      <c r="N168" s="901"/>
      <c r="O168" s="901"/>
      <c r="P168" s="901"/>
      <c r="Q168" s="891"/>
      <c r="R168" s="889"/>
      <c r="S168" s="890"/>
      <c r="T168" s="890"/>
      <c r="U168" s="890"/>
      <c r="V168" s="902"/>
      <c r="W168" s="345"/>
      <c r="X168" s="906" t="s">
        <v>534</v>
      </c>
      <c r="Y168" s="345"/>
      <c r="Z168" s="2798" t="s">
        <v>555</v>
      </c>
      <c r="AA168" s="2799"/>
      <c r="AB168" s="345"/>
      <c r="AC168" s="449" t="s">
        <v>543</v>
      </c>
      <c r="AD168" s="455"/>
      <c r="AE168" s="453"/>
      <c r="AF168" s="454"/>
      <c r="AH168" s="2865"/>
      <c r="AI168" s="2786"/>
      <c r="AJ168" s="822"/>
      <c r="AK168" s="823"/>
      <c r="AL168" s="823"/>
      <c r="AM168" s="823"/>
      <c r="AN168" s="310"/>
      <c r="AO168" s="294"/>
      <c r="AP168" s="334"/>
      <c r="AQ168" s="334"/>
      <c r="AR168" s="334"/>
      <c r="AS168" s="824"/>
      <c r="AT168" s="822"/>
      <c r="AU168" s="823"/>
      <c r="AV168" s="823"/>
      <c r="AW168" s="823"/>
      <c r="AX168" s="813"/>
      <c r="AY168" s="811"/>
      <c r="AZ168" s="812"/>
      <c r="BA168" s="812"/>
      <c r="BB168" s="812"/>
      <c r="BC168" s="824"/>
      <c r="BD168" s="345"/>
      <c r="BE168" s="828" t="s">
        <v>534</v>
      </c>
      <c r="BF168" s="345"/>
      <c r="BG168" s="2798" t="s">
        <v>555</v>
      </c>
      <c r="BH168" s="2799"/>
      <c r="BI168" s="345"/>
      <c r="BJ168" s="449" t="s">
        <v>543</v>
      </c>
      <c r="BK168" s="455"/>
      <c r="BL168" s="453"/>
      <c r="BM168" s="557"/>
    </row>
    <row r="169" spans="1:65" ht="13.5" customHeight="1">
      <c r="A169" s="2793"/>
      <c r="B169" s="2800" t="s">
        <v>358</v>
      </c>
      <c r="C169" s="345"/>
      <c r="D169" s="2802" t="s">
        <v>518</v>
      </c>
      <c r="E169" s="2802"/>
      <c r="F169" s="2802"/>
      <c r="G169" s="2802"/>
      <c r="H169" s="295"/>
      <c r="I169" s="335"/>
      <c r="J169" s="335"/>
      <c r="K169" s="335"/>
      <c r="L169" s="2738"/>
      <c r="M169" s="345"/>
      <c r="N169" s="2802" t="s">
        <v>524</v>
      </c>
      <c r="O169" s="2802"/>
      <c r="P169" s="2802"/>
      <c r="Q169" s="2802"/>
      <c r="R169" s="295"/>
      <c r="S169" s="335"/>
      <c r="T169" s="335"/>
      <c r="U169" s="335"/>
      <c r="V169" s="2738"/>
      <c r="W169" s="897"/>
      <c r="X169" s="892"/>
      <c r="Y169" s="892"/>
      <c r="Z169" s="892"/>
      <c r="AA169" s="894"/>
      <c r="AB169" s="345"/>
      <c r="AC169" s="436" t="s">
        <v>372</v>
      </c>
      <c r="AD169" s="345"/>
      <c r="AE169" s="2804" t="s">
        <v>545</v>
      </c>
      <c r="AF169" s="2805"/>
      <c r="AH169" s="2865"/>
      <c r="AI169" s="2800" t="s">
        <v>358</v>
      </c>
      <c r="AJ169" s="345"/>
      <c r="AK169" s="2802" t="s">
        <v>518</v>
      </c>
      <c r="AL169" s="2802"/>
      <c r="AM169" s="2802"/>
      <c r="AN169" s="2802"/>
      <c r="AO169" s="295"/>
      <c r="AP169" s="335"/>
      <c r="AQ169" s="335"/>
      <c r="AR169" s="335"/>
      <c r="AS169" s="2738"/>
      <c r="AT169" s="345"/>
      <c r="AU169" s="2802" t="s">
        <v>524</v>
      </c>
      <c r="AV169" s="2802"/>
      <c r="AW169" s="2802"/>
      <c r="AX169" s="2802"/>
      <c r="AY169" s="295"/>
      <c r="AZ169" s="335"/>
      <c r="BA169" s="335"/>
      <c r="BB169" s="335"/>
      <c r="BC169" s="2738"/>
      <c r="BD169" s="819"/>
      <c r="BE169" s="814"/>
      <c r="BF169" s="814"/>
      <c r="BG169" s="814"/>
      <c r="BH169" s="816"/>
      <c r="BI169" s="345"/>
      <c r="BJ169" s="436" t="s">
        <v>372</v>
      </c>
      <c r="BK169" s="345"/>
      <c r="BL169" s="2804" t="s">
        <v>545</v>
      </c>
      <c r="BM169" s="2867"/>
    </row>
    <row r="170" spans="1:65" ht="13.5" customHeight="1" thickBot="1">
      <c r="A170" s="2794"/>
      <c r="B170" s="2812"/>
      <c r="C170" s="345"/>
      <c r="D170" s="2809" t="s">
        <v>519</v>
      </c>
      <c r="E170" s="2810"/>
      <c r="F170" s="2810"/>
      <c r="G170" s="2811"/>
      <c r="H170" s="296"/>
      <c r="I170" s="314"/>
      <c r="J170" s="314"/>
      <c r="K170" s="314"/>
      <c r="L170" s="2741"/>
      <c r="M170" s="345"/>
      <c r="N170" s="2809" t="s">
        <v>525</v>
      </c>
      <c r="O170" s="2810"/>
      <c r="P170" s="2810"/>
      <c r="Q170" s="2811"/>
      <c r="R170" s="296"/>
      <c r="S170" s="314"/>
      <c r="T170" s="314"/>
      <c r="U170" s="314"/>
      <c r="V170" s="2741"/>
      <c r="W170" s="900"/>
      <c r="X170" s="890"/>
      <c r="Y170" s="890"/>
      <c r="Z170" s="890"/>
      <c r="AA170" s="891"/>
      <c r="AB170" s="345"/>
      <c r="AC170" s="421" t="s">
        <v>544</v>
      </c>
      <c r="AF170" s="428"/>
      <c r="AH170" s="2866"/>
      <c r="AI170" s="2812"/>
      <c r="AJ170" s="345"/>
      <c r="AK170" s="2809" t="s">
        <v>519</v>
      </c>
      <c r="AL170" s="2810"/>
      <c r="AM170" s="2810"/>
      <c r="AN170" s="2811"/>
      <c r="AO170" s="296"/>
      <c r="AP170" s="314"/>
      <c r="AQ170" s="314"/>
      <c r="AR170" s="314"/>
      <c r="AS170" s="2741"/>
      <c r="AT170" s="345"/>
      <c r="AU170" s="2809" t="s">
        <v>525</v>
      </c>
      <c r="AV170" s="2810"/>
      <c r="AW170" s="2810"/>
      <c r="AX170" s="2811"/>
      <c r="AY170" s="296"/>
      <c r="AZ170" s="314"/>
      <c r="BA170" s="314"/>
      <c r="BB170" s="314"/>
      <c r="BC170" s="2741"/>
      <c r="BD170" s="822"/>
      <c r="BE170" s="812"/>
      <c r="BF170" s="812"/>
      <c r="BG170" s="812"/>
      <c r="BH170" s="813"/>
      <c r="BI170" s="345"/>
      <c r="BJ170" s="421" t="s">
        <v>544</v>
      </c>
      <c r="BK170" s="287"/>
      <c r="BL170" s="287"/>
      <c r="BM170" s="558"/>
    </row>
    <row r="171" spans="1:65" ht="13.5" customHeight="1">
      <c r="A171" s="2773" t="s">
        <v>377</v>
      </c>
      <c r="B171" s="325" t="s">
        <v>350</v>
      </c>
      <c r="C171" s="344"/>
      <c r="D171" s="2775" t="s">
        <v>515</v>
      </c>
      <c r="E171" s="2776"/>
      <c r="F171" s="2776"/>
      <c r="G171" s="2777"/>
      <c r="H171" s="337"/>
      <c r="I171" s="338"/>
      <c r="J171" s="338"/>
      <c r="K171" s="338"/>
      <c r="L171" s="339"/>
      <c r="M171" s="328"/>
      <c r="N171" s="340"/>
      <c r="O171" s="340"/>
      <c r="P171" s="340"/>
      <c r="Q171" s="420"/>
      <c r="R171" s="344"/>
      <c r="S171" s="2778" t="s">
        <v>526</v>
      </c>
      <c r="T171" s="2779"/>
      <c r="U171" s="2779"/>
      <c r="V171" s="2780"/>
      <c r="W171" s="329"/>
      <c r="X171" s="904"/>
      <c r="Y171" s="904"/>
      <c r="Z171" s="904"/>
      <c r="AA171" s="420"/>
      <c r="AB171" s="327"/>
      <c r="AC171" s="2781"/>
      <c r="AD171" s="2781"/>
      <c r="AE171" s="2781"/>
      <c r="AF171" s="2782"/>
      <c r="AH171" s="2860" t="s">
        <v>377</v>
      </c>
      <c r="AI171" s="325" t="s">
        <v>350</v>
      </c>
      <c r="AJ171" s="344"/>
      <c r="AK171" s="2775" t="s">
        <v>515</v>
      </c>
      <c r="AL171" s="2776"/>
      <c r="AM171" s="2776"/>
      <c r="AN171" s="2777"/>
      <c r="AO171" s="337"/>
      <c r="AP171" s="338"/>
      <c r="AQ171" s="338"/>
      <c r="AR171" s="338"/>
      <c r="AS171" s="339"/>
      <c r="AT171" s="328"/>
      <c r="AU171" s="340"/>
      <c r="AV171" s="340"/>
      <c r="AW171" s="340"/>
      <c r="AX171" s="420"/>
      <c r="AY171" s="344"/>
      <c r="AZ171" s="2778" t="s">
        <v>526</v>
      </c>
      <c r="BA171" s="2779"/>
      <c r="BB171" s="2779"/>
      <c r="BC171" s="2780"/>
      <c r="BD171" s="329"/>
      <c r="BE171" s="826"/>
      <c r="BF171" s="826"/>
      <c r="BG171" s="826"/>
      <c r="BH171" s="420"/>
      <c r="BI171" s="327"/>
      <c r="BJ171" s="2781"/>
      <c r="BK171" s="2781"/>
      <c r="BL171" s="2781"/>
      <c r="BM171" s="2862"/>
    </row>
    <row r="172" spans="1:65" ht="13.5" customHeight="1">
      <c r="A172" s="2774"/>
      <c r="B172" s="885" t="s">
        <v>352</v>
      </c>
      <c r="C172" s="317"/>
      <c r="D172" s="291"/>
      <c r="E172" s="291"/>
      <c r="F172" s="291"/>
      <c r="G172" s="417"/>
      <c r="H172" s="345"/>
      <c r="I172" s="2624" t="s">
        <v>520</v>
      </c>
      <c r="J172" s="2624"/>
      <c r="K172" s="2624"/>
      <c r="L172" s="2624"/>
      <c r="M172" s="345"/>
      <c r="N172" s="2625" t="s">
        <v>521</v>
      </c>
      <c r="O172" s="2626"/>
      <c r="P172" s="2626"/>
      <c r="Q172" s="2627"/>
      <c r="R172" s="292"/>
      <c r="S172" s="905"/>
      <c r="T172" s="905"/>
      <c r="U172" s="905"/>
      <c r="V172" s="886"/>
      <c r="W172" s="345"/>
      <c r="X172" s="887" t="s">
        <v>527</v>
      </c>
      <c r="Y172" s="905"/>
      <c r="Z172" s="905"/>
      <c r="AA172" s="418"/>
      <c r="AB172" s="345"/>
      <c r="AC172" s="2626" t="s">
        <v>516</v>
      </c>
      <c r="AD172" s="2626"/>
      <c r="AE172" s="2626"/>
      <c r="AF172" s="2628"/>
      <c r="AH172" s="2861"/>
      <c r="AI172" s="807" t="s">
        <v>352</v>
      </c>
      <c r="AJ172" s="317"/>
      <c r="AK172" s="291"/>
      <c r="AL172" s="291"/>
      <c r="AM172" s="291"/>
      <c r="AN172" s="417"/>
      <c r="AO172" s="345"/>
      <c r="AP172" s="2624" t="s">
        <v>520</v>
      </c>
      <c r="AQ172" s="2624"/>
      <c r="AR172" s="2624"/>
      <c r="AS172" s="2624"/>
      <c r="AT172" s="345"/>
      <c r="AU172" s="2625" t="s">
        <v>521</v>
      </c>
      <c r="AV172" s="2626"/>
      <c r="AW172" s="2626"/>
      <c r="AX172" s="2627"/>
      <c r="AY172" s="292"/>
      <c r="AZ172" s="827"/>
      <c r="BA172" s="827"/>
      <c r="BB172" s="827"/>
      <c r="BC172" s="808"/>
      <c r="BD172" s="345"/>
      <c r="BE172" s="809" t="s">
        <v>527</v>
      </c>
      <c r="BF172" s="827"/>
      <c r="BG172" s="827"/>
      <c r="BH172" s="418"/>
      <c r="BI172" s="345"/>
      <c r="BJ172" s="2626" t="s">
        <v>516</v>
      </c>
      <c r="BK172" s="2626"/>
      <c r="BL172" s="2626"/>
      <c r="BM172" s="2863"/>
    </row>
    <row r="173" spans="1:65" ht="13.5" customHeight="1">
      <c r="A173" s="2774"/>
      <c r="B173" s="885" t="s">
        <v>353</v>
      </c>
      <c r="C173" s="317"/>
      <c r="D173" s="291"/>
      <c r="E173" s="291"/>
      <c r="F173" s="291"/>
      <c r="G173" s="418"/>
      <c r="H173" s="345"/>
      <c r="I173" s="2687" t="s">
        <v>515</v>
      </c>
      <c r="J173" s="2688"/>
      <c r="K173" s="2688"/>
      <c r="L173" s="2689"/>
      <c r="M173" s="318"/>
      <c r="N173" s="309"/>
      <c r="O173" s="309"/>
      <c r="P173" s="309"/>
      <c r="Q173" s="418"/>
      <c r="R173" s="293"/>
      <c r="S173" s="341"/>
      <c r="T173" s="341"/>
      <c r="U173" s="341"/>
      <c r="V173" s="886"/>
      <c r="W173" s="345"/>
      <c r="X173" s="887" t="s">
        <v>528</v>
      </c>
      <c r="Y173" s="905"/>
      <c r="Z173" s="905"/>
      <c r="AA173" s="418"/>
      <c r="AB173" s="292"/>
      <c r="AC173" s="2783"/>
      <c r="AD173" s="2783"/>
      <c r="AE173" s="2783"/>
      <c r="AF173" s="2784"/>
      <c r="AH173" s="2861"/>
      <c r="AI173" s="807" t="s">
        <v>353</v>
      </c>
      <c r="AJ173" s="317"/>
      <c r="AK173" s="291"/>
      <c r="AL173" s="291"/>
      <c r="AM173" s="291"/>
      <c r="AN173" s="418"/>
      <c r="AO173" s="345"/>
      <c r="AP173" s="2687" t="s">
        <v>515</v>
      </c>
      <c r="AQ173" s="2688"/>
      <c r="AR173" s="2688"/>
      <c r="AS173" s="2689"/>
      <c r="AT173" s="318"/>
      <c r="AU173" s="309"/>
      <c r="AV173" s="309"/>
      <c r="AW173" s="309"/>
      <c r="AX173" s="418"/>
      <c r="AY173" s="293"/>
      <c r="AZ173" s="341"/>
      <c r="BA173" s="341"/>
      <c r="BB173" s="341"/>
      <c r="BC173" s="808"/>
      <c r="BD173" s="345"/>
      <c r="BE173" s="809" t="s">
        <v>528</v>
      </c>
      <c r="BF173" s="827"/>
      <c r="BG173" s="827"/>
      <c r="BH173" s="418"/>
      <c r="BI173" s="292"/>
      <c r="BJ173" s="2783"/>
      <c r="BK173" s="2783"/>
      <c r="BL173" s="2783"/>
      <c r="BM173" s="2864"/>
    </row>
    <row r="174" spans="1:65" ht="13.5" customHeight="1">
      <c r="A174" s="2774"/>
      <c r="B174" s="2785" t="s">
        <v>359</v>
      </c>
      <c r="C174" s="897"/>
      <c r="D174" s="898"/>
      <c r="E174" s="898"/>
      <c r="F174" s="898"/>
      <c r="G174" s="306"/>
      <c r="H174" s="305"/>
      <c r="I174" s="333"/>
      <c r="J174" s="333"/>
      <c r="K174" s="333"/>
      <c r="L174" s="899"/>
      <c r="M174" s="2787" t="s">
        <v>365</v>
      </c>
      <c r="N174" s="2788"/>
      <c r="O174" s="2788"/>
      <c r="P174" s="2788"/>
      <c r="Q174" s="2789"/>
      <c r="R174" s="893"/>
      <c r="S174" s="892"/>
      <c r="T174" s="892"/>
      <c r="U174" s="892"/>
      <c r="V174" s="899"/>
      <c r="W174" s="2787" t="s">
        <v>366</v>
      </c>
      <c r="X174" s="2788"/>
      <c r="Y174" s="2788"/>
      <c r="Z174" s="2788"/>
      <c r="AA174" s="2789"/>
      <c r="AB174" s="2790" t="s">
        <v>367</v>
      </c>
      <c r="AC174" s="2791"/>
      <c r="AD174" s="2791"/>
      <c r="AE174" s="2791"/>
      <c r="AF174" s="2792"/>
      <c r="AH174" s="2861"/>
      <c r="AI174" s="2785" t="s">
        <v>359</v>
      </c>
      <c r="AJ174" s="819"/>
      <c r="AK174" s="820"/>
      <c r="AL174" s="820"/>
      <c r="AM174" s="820"/>
      <c r="AN174" s="306"/>
      <c r="AO174" s="305"/>
      <c r="AP174" s="333"/>
      <c r="AQ174" s="333"/>
      <c r="AR174" s="333"/>
      <c r="AS174" s="821"/>
      <c r="AT174" s="2787" t="s">
        <v>365</v>
      </c>
      <c r="AU174" s="2788"/>
      <c r="AV174" s="2788"/>
      <c r="AW174" s="2788"/>
      <c r="AX174" s="2789"/>
      <c r="AY174" s="815"/>
      <c r="AZ174" s="814"/>
      <c r="BA174" s="814"/>
      <c r="BB174" s="814"/>
      <c r="BC174" s="821"/>
      <c r="BD174" s="2787" t="s">
        <v>366</v>
      </c>
      <c r="BE174" s="2788"/>
      <c r="BF174" s="2788"/>
      <c r="BG174" s="2788"/>
      <c r="BH174" s="2789"/>
      <c r="BI174" s="2790" t="s">
        <v>367</v>
      </c>
      <c r="BJ174" s="2791"/>
      <c r="BK174" s="2791"/>
      <c r="BL174" s="2791"/>
      <c r="BM174" s="2834"/>
    </row>
    <row r="175" spans="1:65" ht="13.5" customHeight="1">
      <c r="A175" s="2793" t="s">
        <v>378</v>
      </c>
      <c r="B175" s="2786"/>
      <c r="C175" s="900"/>
      <c r="D175" s="901"/>
      <c r="E175" s="901"/>
      <c r="F175" s="901"/>
      <c r="G175" s="310"/>
      <c r="H175" s="294"/>
      <c r="I175" s="334"/>
      <c r="J175" s="334"/>
      <c r="K175" s="334"/>
      <c r="L175" s="902"/>
      <c r="M175" s="345"/>
      <c r="N175" s="2795" t="s">
        <v>522</v>
      </c>
      <c r="O175" s="2796"/>
      <c r="P175" s="2796"/>
      <c r="Q175" s="2797"/>
      <c r="R175" s="296"/>
      <c r="S175" s="314"/>
      <c r="T175" s="314"/>
      <c r="U175" s="314"/>
      <c r="V175" s="902"/>
      <c r="W175" s="345"/>
      <c r="X175" s="907" t="s">
        <v>529</v>
      </c>
      <c r="Y175" s="345"/>
      <c r="Z175" s="906" t="s">
        <v>535</v>
      </c>
      <c r="AA175" s="448"/>
      <c r="AB175" s="345"/>
      <c r="AC175" s="449" t="s">
        <v>538</v>
      </c>
      <c r="AD175" s="345"/>
      <c r="AE175" s="449" t="s">
        <v>546</v>
      </c>
      <c r="AF175" s="451"/>
      <c r="AH175" s="2865" t="s">
        <v>378</v>
      </c>
      <c r="AI175" s="2786"/>
      <c r="AJ175" s="822"/>
      <c r="AK175" s="823"/>
      <c r="AL175" s="823"/>
      <c r="AM175" s="823"/>
      <c r="AN175" s="310"/>
      <c r="AO175" s="294"/>
      <c r="AP175" s="334"/>
      <c r="AQ175" s="334"/>
      <c r="AR175" s="334"/>
      <c r="AS175" s="824"/>
      <c r="AT175" s="345"/>
      <c r="AU175" s="2795" t="s">
        <v>522</v>
      </c>
      <c r="AV175" s="2796"/>
      <c r="AW175" s="2796"/>
      <c r="AX175" s="2797"/>
      <c r="AY175" s="296"/>
      <c r="AZ175" s="314"/>
      <c r="BA175" s="314"/>
      <c r="BB175" s="314"/>
      <c r="BC175" s="824"/>
      <c r="BD175" s="345"/>
      <c r="BE175" s="829" t="s">
        <v>529</v>
      </c>
      <c r="BF175" s="345"/>
      <c r="BG175" s="828" t="s">
        <v>535</v>
      </c>
      <c r="BH175" s="555"/>
      <c r="BI175" s="345"/>
      <c r="BJ175" s="449" t="s">
        <v>538</v>
      </c>
      <c r="BK175" s="345"/>
      <c r="BL175" s="449" t="s">
        <v>546</v>
      </c>
      <c r="BM175" s="556"/>
    </row>
    <row r="176" spans="1:65" ht="13.5" customHeight="1">
      <c r="A176" s="2793"/>
      <c r="B176" s="2786"/>
      <c r="C176" s="900"/>
      <c r="D176" s="901"/>
      <c r="E176" s="901"/>
      <c r="F176" s="901"/>
      <c r="G176" s="310"/>
      <c r="H176" s="294"/>
      <c r="I176" s="334"/>
      <c r="J176" s="334"/>
      <c r="K176" s="334"/>
      <c r="L176" s="902"/>
      <c r="M176" s="345"/>
      <c r="N176" s="2795" t="s">
        <v>523</v>
      </c>
      <c r="O176" s="2796"/>
      <c r="P176" s="2796"/>
      <c r="Q176" s="2797"/>
      <c r="R176" s="290"/>
      <c r="S176" s="332"/>
      <c r="T176" s="332"/>
      <c r="U176" s="332"/>
      <c r="V176" s="902"/>
      <c r="W176" s="345"/>
      <c r="X176" s="907" t="s">
        <v>530</v>
      </c>
      <c r="Y176" s="345"/>
      <c r="Z176" s="906" t="s">
        <v>536</v>
      </c>
      <c r="AA176" s="448"/>
      <c r="AB176" s="345"/>
      <c r="AC176" s="449" t="s">
        <v>539</v>
      </c>
      <c r="AD176" s="345"/>
      <c r="AE176" s="449" t="s">
        <v>547</v>
      </c>
      <c r="AF176" s="451"/>
      <c r="AH176" s="2865"/>
      <c r="AI176" s="2786"/>
      <c r="AJ176" s="822"/>
      <c r="AK176" s="823"/>
      <c r="AL176" s="823"/>
      <c r="AM176" s="823"/>
      <c r="AN176" s="310"/>
      <c r="AO176" s="294"/>
      <c r="AP176" s="334"/>
      <c r="AQ176" s="334"/>
      <c r="AR176" s="334"/>
      <c r="AS176" s="824"/>
      <c r="AT176" s="345"/>
      <c r="AU176" s="2795" t="s">
        <v>523</v>
      </c>
      <c r="AV176" s="2796"/>
      <c r="AW176" s="2796"/>
      <c r="AX176" s="2797"/>
      <c r="AY176" s="290"/>
      <c r="AZ176" s="332"/>
      <c r="BA176" s="332"/>
      <c r="BB176" s="332"/>
      <c r="BC176" s="824"/>
      <c r="BD176" s="345" t="s">
        <v>576</v>
      </c>
      <c r="BE176" s="829" t="s">
        <v>530</v>
      </c>
      <c r="BF176" s="345"/>
      <c r="BG176" s="828" t="s">
        <v>536</v>
      </c>
      <c r="BH176" s="555"/>
      <c r="BI176" s="345"/>
      <c r="BJ176" s="449" t="s">
        <v>539</v>
      </c>
      <c r="BK176" s="345"/>
      <c r="BL176" s="449" t="s">
        <v>547</v>
      </c>
      <c r="BM176" s="556"/>
    </row>
    <row r="177" spans="1:65" ht="13.5" customHeight="1">
      <c r="A177" s="2793"/>
      <c r="B177" s="2786"/>
      <c r="C177" s="900"/>
      <c r="D177" s="901"/>
      <c r="E177" s="901"/>
      <c r="F177" s="901"/>
      <c r="G177" s="310"/>
      <c r="H177" s="294"/>
      <c r="I177" s="334"/>
      <c r="J177" s="334"/>
      <c r="K177" s="334"/>
      <c r="L177" s="902"/>
      <c r="M177" s="900"/>
      <c r="N177" s="901"/>
      <c r="O177" s="901"/>
      <c r="P177" s="901"/>
      <c r="Q177" s="891"/>
      <c r="R177" s="889"/>
      <c r="S177" s="890"/>
      <c r="T177" s="890"/>
      <c r="U177" s="890"/>
      <c r="V177" s="902"/>
      <c r="W177" s="345"/>
      <c r="X177" s="907" t="s">
        <v>531</v>
      </c>
      <c r="Y177" s="345"/>
      <c r="Z177" s="2795" t="s">
        <v>537</v>
      </c>
      <c r="AA177" s="2797"/>
      <c r="AB177" s="345"/>
      <c r="AC177" s="449" t="s">
        <v>540</v>
      </c>
      <c r="AD177" s="452"/>
      <c r="AE177" s="452"/>
      <c r="AF177" s="451"/>
      <c r="AH177" s="2865"/>
      <c r="AI177" s="2786"/>
      <c r="AJ177" s="822"/>
      <c r="AK177" s="823"/>
      <c r="AL177" s="823"/>
      <c r="AM177" s="823"/>
      <c r="AN177" s="310"/>
      <c r="AO177" s="294"/>
      <c r="AP177" s="334"/>
      <c r="AQ177" s="334"/>
      <c r="AR177" s="334"/>
      <c r="AS177" s="824"/>
      <c r="AT177" s="822"/>
      <c r="AU177" s="823"/>
      <c r="AV177" s="823"/>
      <c r="AW177" s="823"/>
      <c r="AX177" s="813"/>
      <c r="AY177" s="811"/>
      <c r="AZ177" s="812"/>
      <c r="BA177" s="812"/>
      <c r="BB177" s="812"/>
      <c r="BC177" s="824"/>
      <c r="BD177" s="345" t="s">
        <v>576</v>
      </c>
      <c r="BE177" s="829" t="s">
        <v>531</v>
      </c>
      <c r="BF177" s="345"/>
      <c r="BG177" s="2795" t="s">
        <v>537</v>
      </c>
      <c r="BH177" s="2797"/>
      <c r="BI177" s="345"/>
      <c r="BJ177" s="449" t="s">
        <v>540</v>
      </c>
      <c r="BK177" s="452"/>
      <c r="BL177" s="452"/>
      <c r="BM177" s="556"/>
    </row>
    <row r="178" spans="1:65" ht="13.5" customHeight="1">
      <c r="A178" s="2793"/>
      <c r="B178" s="2786"/>
      <c r="C178" s="900"/>
      <c r="D178" s="901"/>
      <c r="E178" s="901"/>
      <c r="F178" s="901"/>
      <c r="G178" s="310"/>
      <c r="H178" s="294"/>
      <c r="I178" s="334"/>
      <c r="J178" s="334"/>
      <c r="K178" s="334"/>
      <c r="L178" s="902"/>
      <c r="M178" s="900"/>
      <c r="N178" s="901"/>
      <c r="O178" s="901"/>
      <c r="P178" s="901"/>
      <c r="Q178" s="891"/>
      <c r="R178" s="889"/>
      <c r="S178" s="890"/>
      <c r="T178" s="890"/>
      <c r="U178" s="890"/>
      <c r="V178" s="902"/>
      <c r="W178" s="345"/>
      <c r="X178" s="907" t="s">
        <v>532</v>
      </c>
      <c r="Y178" s="345"/>
      <c r="Z178" s="2795" t="s">
        <v>553</v>
      </c>
      <c r="AA178" s="2797"/>
      <c r="AB178" s="345"/>
      <c r="AC178" s="450" t="s">
        <v>541</v>
      </c>
      <c r="AD178" s="452"/>
      <c r="AE178" s="452"/>
      <c r="AF178" s="451"/>
      <c r="AH178" s="2865"/>
      <c r="AI178" s="2786"/>
      <c r="AJ178" s="822"/>
      <c r="AK178" s="823"/>
      <c r="AL178" s="823"/>
      <c r="AM178" s="823"/>
      <c r="AN178" s="310"/>
      <c r="AO178" s="294"/>
      <c r="AP178" s="334"/>
      <c r="AQ178" s="334"/>
      <c r="AR178" s="334"/>
      <c r="AS178" s="824"/>
      <c r="AT178" s="822"/>
      <c r="AU178" s="823"/>
      <c r="AV178" s="823"/>
      <c r="AW178" s="823"/>
      <c r="AX178" s="813"/>
      <c r="AY178" s="811"/>
      <c r="AZ178" s="812"/>
      <c r="BA178" s="812"/>
      <c r="BB178" s="812"/>
      <c r="BC178" s="824"/>
      <c r="BD178" s="345"/>
      <c r="BE178" s="829" t="s">
        <v>532</v>
      </c>
      <c r="BF178" s="345"/>
      <c r="BG178" s="2795" t="s">
        <v>553</v>
      </c>
      <c r="BH178" s="2797"/>
      <c r="BI178" s="345"/>
      <c r="BJ178" s="450" t="s">
        <v>541</v>
      </c>
      <c r="BK178" s="452"/>
      <c r="BL178" s="452"/>
      <c r="BM178" s="556"/>
    </row>
    <row r="179" spans="1:65" ht="13.5" customHeight="1">
      <c r="A179" s="2793"/>
      <c r="B179" s="2786"/>
      <c r="C179" s="900"/>
      <c r="D179" s="901"/>
      <c r="E179" s="901"/>
      <c r="F179" s="901"/>
      <c r="G179" s="310"/>
      <c r="H179" s="294"/>
      <c r="I179" s="334"/>
      <c r="J179" s="334"/>
      <c r="K179" s="334"/>
      <c r="L179" s="902"/>
      <c r="M179" s="900"/>
      <c r="N179" s="901"/>
      <c r="O179" s="901"/>
      <c r="P179" s="901"/>
      <c r="Q179" s="891"/>
      <c r="R179" s="889"/>
      <c r="S179" s="890"/>
      <c r="T179" s="890"/>
      <c r="U179" s="890"/>
      <c r="V179" s="902"/>
      <c r="W179" s="345"/>
      <c r="X179" s="906" t="s">
        <v>533</v>
      </c>
      <c r="Y179" s="345"/>
      <c r="Z179" s="2795" t="s">
        <v>554</v>
      </c>
      <c r="AA179" s="2797"/>
      <c r="AB179" s="345"/>
      <c r="AC179" s="450" t="s">
        <v>542</v>
      </c>
      <c r="AD179" s="452"/>
      <c r="AE179" s="452"/>
      <c r="AF179" s="451"/>
      <c r="AH179" s="2865"/>
      <c r="AI179" s="2786"/>
      <c r="AJ179" s="822"/>
      <c r="AK179" s="823"/>
      <c r="AL179" s="823"/>
      <c r="AM179" s="823"/>
      <c r="AN179" s="310"/>
      <c r="AO179" s="294"/>
      <c r="AP179" s="334"/>
      <c r="AQ179" s="334"/>
      <c r="AR179" s="334"/>
      <c r="AS179" s="824"/>
      <c r="AT179" s="822"/>
      <c r="AU179" s="823"/>
      <c r="AV179" s="823"/>
      <c r="AW179" s="823"/>
      <c r="AX179" s="813"/>
      <c r="AY179" s="811"/>
      <c r="AZ179" s="812"/>
      <c r="BA179" s="812"/>
      <c r="BB179" s="812"/>
      <c r="BC179" s="824"/>
      <c r="BD179" s="345"/>
      <c r="BE179" s="828" t="s">
        <v>533</v>
      </c>
      <c r="BF179" s="345"/>
      <c r="BG179" s="2795" t="s">
        <v>554</v>
      </c>
      <c r="BH179" s="2797"/>
      <c r="BI179" s="345"/>
      <c r="BJ179" s="450" t="s">
        <v>542</v>
      </c>
      <c r="BK179" s="452"/>
      <c r="BL179" s="452"/>
      <c r="BM179" s="556"/>
    </row>
    <row r="180" spans="1:65" ht="13.5" customHeight="1">
      <c r="A180" s="2793"/>
      <c r="B180" s="2786"/>
      <c r="C180" s="900"/>
      <c r="D180" s="901"/>
      <c r="E180" s="901"/>
      <c r="F180" s="901"/>
      <c r="G180" s="310"/>
      <c r="H180" s="294"/>
      <c r="I180" s="334"/>
      <c r="J180" s="334"/>
      <c r="K180" s="334"/>
      <c r="L180" s="902"/>
      <c r="M180" s="900"/>
      <c r="N180" s="901"/>
      <c r="O180" s="901"/>
      <c r="P180" s="901"/>
      <c r="Q180" s="891"/>
      <c r="R180" s="889"/>
      <c r="S180" s="890"/>
      <c r="T180" s="890"/>
      <c r="U180" s="890"/>
      <c r="V180" s="902"/>
      <c r="W180" s="345"/>
      <c r="X180" s="906" t="s">
        <v>534</v>
      </c>
      <c r="Y180" s="345"/>
      <c r="Z180" s="2798" t="s">
        <v>555</v>
      </c>
      <c r="AA180" s="2799"/>
      <c r="AB180" s="345"/>
      <c r="AC180" s="449" t="s">
        <v>543</v>
      </c>
      <c r="AD180" s="455"/>
      <c r="AE180" s="453"/>
      <c r="AF180" s="454"/>
      <c r="AH180" s="2865"/>
      <c r="AI180" s="2786"/>
      <c r="AJ180" s="822"/>
      <c r="AK180" s="823"/>
      <c r="AL180" s="823"/>
      <c r="AM180" s="823"/>
      <c r="AN180" s="310"/>
      <c r="AO180" s="294"/>
      <c r="AP180" s="334"/>
      <c r="AQ180" s="334"/>
      <c r="AR180" s="334"/>
      <c r="AS180" s="824"/>
      <c r="AT180" s="822"/>
      <c r="AU180" s="823"/>
      <c r="AV180" s="823"/>
      <c r="AW180" s="823"/>
      <c r="AX180" s="813"/>
      <c r="AY180" s="811"/>
      <c r="AZ180" s="812"/>
      <c r="BA180" s="812"/>
      <c r="BB180" s="812"/>
      <c r="BC180" s="824"/>
      <c r="BD180" s="345"/>
      <c r="BE180" s="828" t="s">
        <v>534</v>
      </c>
      <c r="BF180" s="345"/>
      <c r="BG180" s="2798" t="s">
        <v>555</v>
      </c>
      <c r="BH180" s="2799"/>
      <c r="BI180" s="345"/>
      <c r="BJ180" s="449" t="s">
        <v>543</v>
      </c>
      <c r="BK180" s="455"/>
      <c r="BL180" s="453"/>
      <c r="BM180" s="557"/>
    </row>
    <row r="181" spans="1:65" ht="13.5" customHeight="1">
      <c r="A181" s="2793"/>
      <c r="B181" s="2800" t="s">
        <v>358</v>
      </c>
      <c r="C181" s="345"/>
      <c r="D181" s="2802" t="s">
        <v>518</v>
      </c>
      <c r="E181" s="2802"/>
      <c r="F181" s="2802"/>
      <c r="G181" s="2802"/>
      <c r="H181" s="295"/>
      <c r="I181" s="335"/>
      <c r="J181" s="335"/>
      <c r="K181" s="335"/>
      <c r="L181" s="2738"/>
      <c r="M181" s="345"/>
      <c r="N181" s="2802" t="s">
        <v>524</v>
      </c>
      <c r="O181" s="2802"/>
      <c r="P181" s="2802"/>
      <c r="Q181" s="2802"/>
      <c r="R181" s="295"/>
      <c r="S181" s="335"/>
      <c r="T181" s="335"/>
      <c r="U181" s="335"/>
      <c r="V181" s="2738"/>
      <c r="W181" s="897"/>
      <c r="X181" s="892"/>
      <c r="Y181" s="892"/>
      <c r="Z181" s="892"/>
      <c r="AA181" s="894"/>
      <c r="AB181" s="345"/>
      <c r="AC181" s="436" t="s">
        <v>372</v>
      </c>
      <c r="AD181" s="345"/>
      <c r="AE181" s="2804" t="s">
        <v>545</v>
      </c>
      <c r="AF181" s="2805"/>
      <c r="AH181" s="2865"/>
      <c r="AI181" s="2800" t="s">
        <v>358</v>
      </c>
      <c r="AJ181" s="345"/>
      <c r="AK181" s="2802" t="s">
        <v>518</v>
      </c>
      <c r="AL181" s="2802"/>
      <c r="AM181" s="2802"/>
      <c r="AN181" s="2802"/>
      <c r="AO181" s="295"/>
      <c r="AP181" s="335"/>
      <c r="AQ181" s="335"/>
      <c r="AR181" s="335"/>
      <c r="AS181" s="2738"/>
      <c r="AT181" s="345"/>
      <c r="AU181" s="2802" t="s">
        <v>524</v>
      </c>
      <c r="AV181" s="2802"/>
      <c r="AW181" s="2802"/>
      <c r="AX181" s="2802"/>
      <c r="AY181" s="295"/>
      <c r="AZ181" s="335"/>
      <c r="BA181" s="335"/>
      <c r="BB181" s="335"/>
      <c r="BC181" s="2738"/>
      <c r="BD181" s="819"/>
      <c r="BE181" s="814"/>
      <c r="BF181" s="814"/>
      <c r="BG181" s="814"/>
      <c r="BH181" s="816"/>
      <c r="BI181" s="345"/>
      <c r="BJ181" s="436" t="s">
        <v>372</v>
      </c>
      <c r="BK181" s="345"/>
      <c r="BL181" s="2804" t="s">
        <v>545</v>
      </c>
      <c r="BM181" s="2867"/>
    </row>
    <row r="182" spans="1:65" ht="13.5" customHeight="1" thickBot="1">
      <c r="A182" s="2793"/>
      <c r="B182" s="2812"/>
      <c r="C182" s="345"/>
      <c r="D182" s="2809" t="s">
        <v>519</v>
      </c>
      <c r="E182" s="2810"/>
      <c r="F182" s="2810"/>
      <c r="G182" s="2811"/>
      <c r="H182" s="296"/>
      <c r="I182" s="314"/>
      <c r="J182" s="314"/>
      <c r="K182" s="314"/>
      <c r="L182" s="2741"/>
      <c r="M182" s="345"/>
      <c r="N182" s="2809" t="s">
        <v>525</v>
      </c>
      <c r="O182" s="2810"/>
      <c r="P182" s="2810"/>
      <c r="Q182" s="2811"/>
      <c r="R182" s="296"/>
      <c r="S182" s="314"/>
      <c r="T182" s="314"/>
      <c r="U182" s="314"/>
      <c r="V182" s="2741"/>
      <c r="W182" s="900"/>
      <c r="X182" s="890"/>
      <c r="Y182" s="890"/>
      <c r="Z182" s="890"/>
      <c r="AA182" s="891"/>
      <c r="AB182" s="345"/>
      <c r="AC182" s="421" t="s">
        <v>544</v>
      </c>
      <c r="AF182" s="428"/>
      <c r="AH182" s="2865"/>
      <c r="AI182" s="2812"/>
      <c r="AJ182" s="345"/>
      <c r="AK182" s="2809" t="s">
        <v>519</v>
      </c>
      <c r="AL182" s="2810"/>
      <c r="AM182" s="2810"/>
      <c r="AN182" s="2811"/>
      <c r="AO182" s="296"/>
      <c r="AP182" s="314"/>
      <c r="AQ182" s="314"/>
      <c r="AR182" s="314"/>
      <c r="AS182" s="2741"/>
      <c r="AT182" s="345"/>
      <c r="AU182" s="2809" t="s">
        <v>525</v>
      </c>
      <c r="AV182" s="2810"/>
      <c r="AW182" s="2810"/>
      <c r="AX182" s="2811"/>
      <c r="AY182" s="296"/>
      <c r="AZ182" s="314"/>
      <c r="BA182" s="314"/>
      <c r="BB182" s="314"/>
      <c r="BC182" s="2741"/>
      <c r="BD182" s="822"/>
      <c r="BE182" s="812"/>
      <c r="BF182" s="812"/>
      <c r="BG182" s="812"/>
      <c r="BH182" s="813"/>
      <c r="BI182" s="345"/>
      <c r="BJ182" s="421" t="s">
        <v>544</v>
      </c>
      <c r="BK182" s="287"/>
      <c r="BL182" s="287"/>
      <c r="BM182" s="558"/>
    </row>
    <row r="183" spans="1:65" ht="13.5" customHeight="1">
      <c r="A183" s="2773" t="s">
        <v>379</v>
      </c>
      <c r="B183" s="325" t="s">
        <v>350</v>
      </c>
      <c r="C183" s="344"/>
      <c r="D183" s="2775" t="s">
        <v>515</v>
      </c>
      <c r="E183" s="2776"/>
      <c r="F183" s="2776"/>
      <c r="G183" s="2777"/>
      <c r="H183" s="337"/>
      <c r="I183" s="338"/>
      <c r="J183" s="338"/>
      <c r="K183" s="338"/>
      <c r="L183" s="339"/>
      <c r="M183" s="328"/>
      <c r="N183" s="340"/>
      <c r="O183" s="340"/>
      <c r="P183" s="340"/>
      <c r="Q183" s="420"/>
      <c r="R183" s="344"/>
      <c r="S183" s="2778" t="s">
        <v>526</v>
      </c>
      <c r="T183" s="2779"/>
      <c r="U183" s="2779"/>
      <c r="V183" s="2780"/>
      <c r="W183" s="329"/>
      <c r="X183" s="904"/>
      <c r="Y183" s="904"/>
      <c r="Z183" s="904"/>
      <c r="AA183" s="420"/>
      <c r="AB183" s="327"/>
      <c r="AC183" s="2781"/>
      <c r="AD183" s="2781"/>
      <c r="AE183" s="2781"/>
      <c r="AF183" s="2782"/>
      <c r="AH183" s="2860" t="s">
        <v>379</v>
      </c>
      <c r="AI183" s="325" t="s">
        <v>350</v>
      </c>
      <c r="AJ183" s="344"/>
      <c r="AK183" s="2775" t="s">
        <v>515</v>
      </c>
      <c r="AL183" s="2776"/>
      <c r="AM183" s="2776"/>
      <c r="AN183" s="2777"/>
      <c r="AO183" s="337"/>
      <c r="AP183" s="338"/>
      <c r="AQ183" s="338"/>
      <c r="AR183" s="338"/>
      <c r="AS183" s="339"/>
      <c r="AT183" s="328"/>
      <c r="AU183" s="340"/>
      <c r="AV183" s="340"/>
      <c r="AW183" s="340"/>
      <c r="AX183" s="420"/>
      <c r="AY183" s="344"/>
      <c r="AZ183" s="2778" t="s">
        <v>526</v>
      </c>
      <c r="BA183" s="2779"/>
      <c r="BB183" s="2779"/>
      <c r="BC183" s="2780"/>
      <c r="BD183" s="329"/>
      <c r="BE183" s="826"/>
      <c r="BF183" s="826"/>
      <c r="BG183" s="826"/>
      <c r="BH183" s="420"/>
      <c r="BI183" s="327"/>
      <c r="BJ183" s="2781"/>
      <c r="BK183" s="2781"/>
      <c r="BL183" s="2781"/>
      <c r="BM183" s="2862"/>
    </row>
    <row r="184" spans="1:65" ht="13.5" customHeight="1">
      <c r="A184" s="2774"/>
      <c r="B184" s="885" t="s">
        <v>352</v>
      </c>
      <c r="C184" s="317"/>
      <c r="D184" s="291"/>
      <c r="E184" s="291"/>
      <c r="F184" s="291"/>
      <c r="G184" s="417"/>
      <c r="H184" s="345"/>
      <c r="I184" s="2624" t="s">
        <v>520</v>
      </c>
      <c r="J184" s="2624"/>
      <c r="K184" s="2624"/>
      <c r="L184" s="2624"/>
      <c r="M184" s="345"/>
      <c r="N184" s="2625" t="s">
        <v>521</v>
      </c>
      <c r="O184" s="2626"/>
      <c r="P184" s="2626"/>
      <c r="Q184" s="2627"/>
      <c r="R184" s="292"/>
      <c r="S184" s="905"/>
      <c r="T184" s="905"/>
      <c r="U184" s="905"/>
      <c r="V184" s="886"/>
      <c r="W184" s="345"/>
      <c r="X184" s="887" t="s">
        <v>527</v>
      </c>
      <c r="Y184" s="905"/>
      <c r="Z184" s="905"/>
      <c r="AA184" s="418"/>
      <c r="AB184" s="345"/>
      <c r="AC184" s="2626" t="s">
        <v>516</v>
      </c>
      <c r="AD184" s="2626"/>
      <c r="AE184" s="2626"/>
      <c r="AF184" s="2628"/>
      <c r="AH184" s="2861"/>
      <c r="AI184" s="807" t="s">
        <v>352</v>
      </c>
      <c r="AJ184" s="317"/>
      <c r="AK184" s="291"/>
      <c r="AL184" s="291"/>
      <c r="AM184" s="291"/>
      <c r="AN184" s="417"/>
      <c r="AO184" s="345"/>
      <c r="AP184" s="2624" t="s">
        <v>520</v>
      </c>
      <c r="AQ184" s="2624"/>
      <c r="AR184" s="2624"/>
      <c r="AS184" s="2624"/>
      <c r="AT184" s="345"/>
      <c r="AU184" s="2625" t="s">
        <v>521</v>
      </c>
      <c r="AV184" s="2626"/>
      <c r="AW184" s="2626"/>
      <c r="AX184" s="2627"/>
      <c r="AY184" s="292"/>
      <c r="AZ184" s="827"/>
      <c r="BA184" s="827"/>
      <c r="BB184" s="827"/>
      <c r="BC184" s="808"/>
      <c r="BD184" s="345"/>
      <c r="BE184" s="809" t="s">
        <v>527</v>
      </c>
      <c r="BF184" s="827"/>
      <c r="BG184" s="827"/>
      <c r="BH184" s="418"/>
      <c r="BI184" s="345"/>
      <c r="BJ184" s="2626" t="s">
        <v>516</v>
      </c>
      <c r="BK184" s="2626"/>
      <c r="BL184" s="2626"/>
      <c r="BM184" s="2863"/>
    </row>
    <row r="185" spans="1:65" ht="13.5" customHeight="1">
      <c r="A185" s="2774"/>
      <c r="B185" s="885" t="s">
        <v>353</v>
      </c>
      <c r="C185" s="317"/>
      <c r="D185" s="291"/>
      <c r="E185" s="291"/>
      <c r="F185" s="291"/>
      <c r="G185" s="418"/>
      <c r="H185" s="345"/>
      <c r="I185" s="2687" t="s">
        <v>515</v>
      </c>
      <c r="J185" s="2688"/>
      <c r="K185" s="2688"/>
      <c r="L185" s="2689"/>
      <c r="M185" s="318"/>
      <c r="N185" s="309"/>
      <c r="O185" s="309"/>
      <c r="P185" s="309"/>
      <c r="Q185" s="418"/>
      <c r="R185" s="293"/>
      <c r="S185" s="341"/>
      <c r="T185" s="341"/>
      <c r="U185" s="341"/>
      <c r="V185" s="886"/>
      <c r="W185" s="345"/>
      <c r="X185" s="887" t="s">
        <v>528</v>
      </c>
      <c r="Y185" s="905"/>
      <c r="Z185" s="905"/>
      <c r="AA185" s="418"/>
      <c r="AB185" s="292"/>
      <c r="AC185" s="2783"/>
      <c r="AD185" s="2783"/>
      <c r="AE185" s="2783"/>
      <c r="AF185" s="2784"/>
      <c r="AH185" s="2861"/>
      <c r="AI185" s="807" t="s">
        <v>353</v>
      </c>
      <c r="AJ185" s="317"/>
      <c r="AK185" s="291"/>
      <c r="AL185" s="291"/>
      <c r="AM185" s="291"/>
      <c r="AN185" s="418"/>
      <c r="AO185" s="345"/>
      <c r="AP185" s="2687" t="s">
        <v>515</v>
      </c>
      <c r="AQ185" s="2688"/>
      <c r="AR185" s="2688"/>
      <c r="AS185" s="2689"/>
      <c r="AT185" s="318"/>
      <c r="AU185" s="309"/>
      <c r="AV185" s="309"/>
      <c r="AW185" s="309"/>
      <c r="AX185" s="418"/>
      <c r="AY185" s="293"/>
      <c r="AZ185" s="341"/>
      <c r="BA185" s="341"/>
      <c r="BB185" s="341"/>
      <c r="BC185" s="808"/>
      <c r="BD185" s="345"/>
      <c r="BE185" s="809" t="s">
        <v>528</v>
      </c>
      <c r="BF185" s="827"/>
      <c r="BG185" s="827"/>
      <c r="BH185" s="418"/>
      <c r="BI185" s="292"/>
      <c r="BJ185" s="2783"/>
      <c r="BK185" s="2783"/>
      <c r="BL185" s="2783"/>
      <c r="BM185" s="2864"/>
    </row>
    <row r="186" spans="1:65" ht="13.5" customHeight="1">
      <c r="A186" s="2774"/>
      <c r="B186" s="2785" t="s">
        <v>359</v>
      </c>
      <c r="C186" s="897"/>
      <c r="D186" s="898"/>
      <c r="E186" s="898"/>
      <c r="F186" s="898"/>
      <c r="G186" s="306"/>
      <c r="H186" s="305"/>
      <c r="I186" s="333"/>
      <c r="J186" s="333"/>
      <c r="K186" s="333"/>
      <c r="L186" s="899"/>
      <c r="M186" s="2787" t="s">
        <v>365</v>
      </c>
      <c r="N186" s="2788"/>
      <c r="O186" s="2788"/>
      <c r="P186" s="2788"/>
      <c r="Q186" s="2789"/>
      <c r="R186" s="893"/>
      <c r="S186" s="892"/>
      <c r="T186" s="892"/>
      <c r="U186" s="892"/>
      <c r="V186" s="899"/>
      <c r="W186" s="2787" t="s">
        <v>366</v>
      </c>
      <c r="X186" s="2788"/>
      <c r="Y186" s="2788"/>
      <c r="Z186" s="2788"/>
      <c r="AA186" s="2789"/>
      <c r="AB186" s="2790" t="s">
        <v>367</v>
      </c>
      <c r="AC186" s="2791"/>
      <c r="AD186" s="2791"/>
      <c r="AE186" s="2791"/>
      <c r="AF186" s="2792"/>
      <c r="AH186" s="2861"/>
      <c r="AI186" s="2785" t="s">
        <v>359</v>
      </c>
      <c r="AJ186" s="819"/>
      <c r="AK186" s="820"/>
      <c r="AL186" s="820"/>
      <c r="AM186" s="820"/>
      <c r="AN186" s="306"/>
      <c r="AO186" s="305"/>
      <c r="AP186" s="333"/>
      <c r="AQ186" s="333"/>
      <c r="AR186" s="333"/>
      <c r="AS186" s="821"/>
      <c r="AT186" s="2787" t="s">
        <v>365</v>
      </c>
      <c r="AU186" s="2788"/>
      <c r="AV186" s="2788"/>
      <c r="AW186" s="2788"/>
      <c r="AX186" s="2789"/>
      <c r="AY186" s="815"/>
      <c r="AZ186" s="814"/>
      <c r="BA186" s="814"/>
      <c r="BB186" s="814"/>
      <c r="BC186" s="821"/>
      <c r="BD186" s="2787" t="s">
        <v>366</v>
      </c>
      <c r="BE186" s="2788"/>
      <c r="BF186" s="2788"/>
      <c r="BG186" s="2788"/>
      <c r="BH186" s="2789"/>
      <c r="BI186" s="2790" t="s">
        <v>367</v>
      </c>
      <c r="BJ186" s="2791"/>
      <c r="BK186" s="2791"/>
      <c r="BL186" s="2791"/>
      <c r="BM186" s="2834"/>
    </row>
    <row r="187" spans="1:65" ht="13.5" customHeight="1">
      <c r="A187" s="2793" t="s">
        <v>380</v>
      </c>
      <c r="B187" s="2786"/>
      <c r="C187" s="900"/>
      <c r="D187" s="901"/>
      <c r="E187" s="901"/>
      <c r="F187" s="901"/>
      <c r="G187" s="310"/>
      <c r="H187" s="294"/>
      <c r="I187" s="334"/>
      <c r="J187" s="334"/>
      <c r="K187" s="334"/>
      <c r="L187" s="902"/>
      <c r="M187" s="345"/>
      <c r="N187" s="2795" t="s">
        <v>522</v>
      </c>
      <c r="O187" s="2796"/>
      <c r="P187" s="2796"/>
      <c r="Q187" s="2797"/>
      <c r="R187" s="296"/>
      <c r="S187" s="314"/>
      <c r="T187" s="314"/>
      <c r="U187" s="314"/>
      <c r="V187" s="902"/>
      <c r="W187" s="345"/>
      <c r="X187" s="907" t="s">
        <v>529</v>
      </c>
      <c r="Y187" s="345"/>
      <c r="Z187" s="906" t="s">
        <v>535</v>
      </c>
      <c r="AA187" s="448"/>
      <c r="AB187" s="345"/>
      <c r="AC187" s="449" t="s">
        <v>538</v>
      </c>
      <c r="AD187" s="345"/>
      <c r="AE187" s="449" t="s">
        <v>546</v>
      </c>
      <c r="AF187" s="451"/>
      <c r="AH187" s="2865" t="s">
        <v>380</v>
      </c>
      <c r="AI187" s="2786"/>
      <c r="AJ187" s="822"/>
      <c r="AK187" s="823"/>
      <c r="AL187" s="823"/>
      <c r="AM187" s="823"/>
      <c r="AN187" s="310"/>
      <c r="AO187" s="294"/>
      <c r="AP187" s="334"/>
      <c r="AQ187" s="334"/>
      <c r="AR187" s="334"/>
      <c r="AS187" s="824"/>
      <c r="AT187" s="345"/>
      <c r="AU187" s="2795" t="s">
        <v>522</v>
      </c>
      <c r="AV187" s="2796"/>
      <c r="AW187" s="2796"/>
      <c r="AX187" s="2797"/>
      <c r="AY187" s="296"/>
      <c r="AZ187" s="314"/>
      <c r="BA187" s="314"/>
      <c r="BB187" s="314"/>
      <c r="BC187" s="824"/>
      <c r="BD187" s="345"/>
      <c r="BE187" s="829" t="s">
        <v>529</v>
      </c>
      <c r="BF187" s="345"/>
      <c r="BG187" s="828" t="s">
        <v>535</v>
      </c>
      <c r="BH187" s="555"/>
      <c r="BI187" s="345"/>
      <c r="BJ187" s="449" t="s">
        <v>538</v>
      </c>
      <c r="BK187" s="345"/>
      <c r="BL187" s="449" t="s">
        <v>546</v>
      </c>
      <c r="BM187" s="556"/>
    </row>
    <row r="188" spans="1:65" ht="13.5" customHeight="1">
      <c r="A188" s="2793"/>
      <c r="B188" s="2786"/>
      <c r="C188" s="900"/>
      <c r="D188" s="901"/>
      <c r="E188" s="901"/>
      <c r="F188" s="901"/>
      <c r="G188" s="310"/>
      <c r="H188" s="294"/>
      <c r="I188" s="334"/>
      <c r="J188" s="334"/>
      <c r="K188" s="334"/>
      <c r="L188" s="902"/>
      <c r="M188" s="345"/>
      <c r="N188" s="2795" t="s">
        <v>523</v>
      </c>
      <c r="O188" s="2796"/>
      <c r="P188" s="2796"/>
      <c r="Q188" s="2797"/>
      <c r="R188" s="290"/>
      <c r="S188" s="332"/>
      <c r="T188" s="332"/>
      <c r="U188" s="332"/>
      <c r="V188" s="902"/>
      <c r="W188" s="345"/>
      <c r="X188" s="907" t="s">
        <v>530</v>
      </c>
      <c r="Y188" s="345"/>
      <c r="Z188" s="906" t="s">
        <v>536</v>
      </c>
      <c r="AA188" s="448"/>
      <c r="AB188" s="345"/>
      <c r="AC188" s="449" t="s">
        <v>539</v>
      </c>
      <c r="AD188" s="345"/>
      <c r="AE188" s="449" t="s">
        <v>547</v>
      </c>
      <c r="AF188" s="451"/>
      <c r="AH188" s="2865"/>
      <c r="AI188" s="2786"/>
      <c r="AJ188" s="822"/>
      <c r="AK188" s="823"/>
      <c r="AL188" s="823"/>
      <c r="AM188" s="823"/>
      <c r="AN188" s="310"/>
      <c r="AO188" s="294"/>
      <c r="AP188" s="334"/>
      <c r="AQ188" s="334"/>
      <c r="AR188" s="334"/>
      <c r="AS188" s="824"/>
      <c r="AT188" s="345"/>
      <c r="AU188" s="2795" t="s">
        <v>523</v>
      </c>
      <c r="AV188" s="2796"/>
      <c r="AW188" s="2796"/>
      <c r="AX188" s="2797"/>
      <c r="AY188" s="290"/>
      <c r="AZ188" s="332"/>
      <c r="BA188" s="332"/>
      <c r="BB188" s="332"/>
      <c r="BC188" s="824"/>
      <c r="BD188" s="345"/>
      <c r="BE188" s="829" t="s">
        <v>530</v>
      </c>
      <c r="BF188" s="345"/>
      <c r="BG188" s="828" t="s">
        <v>536</v>
      </c>
      <c r="BH188" s="555"/>
      <c r="BI188" s="345"/>
      <c r="BJ188" s="449" t="s">
        <v>539</v>
      </c>
      <c r="BK188" s="345"/>
      <c r="BL188" s="449" t="s">
        <v>547</v>
      </c>
      <c r="BM188" s="556"/>
    </row>
    <row r="189" spans="1:65" ht="13.5" customHeight="1">
      <c r="A189" s="2793"/>
      <c r="B189" s="2786"/>
      <c r="C189" s="900"/>
      <c r="D189" s="901"/>
      <c r="E189" s="901"/>
      <c r="F189" s="901"/>
      <c r="G189" s="310"/>
      <c r="H189" s="294"/>
      <c r="I189" s="334"/>
      <c r="J189" s="334"/>
      <c r="K189" s="334"/>
      <c r="L189" s="902"/>
      <c r="M189" s="900"/>
      <c r="N189" s="901"/>
      <c r="O189" s="901"/>
      <c r="P189" s="901"/>
      <c r="Q189" s="891"/>
      <c r="R189" s="889"/>
      <c r="S189" s="890"/>
      <c r="T189" s="890"/>
      <c r="U189" s="890"/>
      <c r="V189" s="902"/>
      <c r="W189" s="345"/>
      <c r="X189" s="907" t="s">
        <v>531</v>
      </c>
      <c r="Y189" s="345"/>
      <c r="Z189" s="2795" t="s">
        <v>537</v>
      </c>
      <c r="AA189" s="2797"/>
      <c r="AB189" s="345"/>
      <c r="AC189" s="449" t="s">
        <v>540</v>
      </c>
      <c r="AD189" s="452"/>
      <c r="AE189" s="452"/>
      <c r="AF189" s="451"/>
      <c r="AH189" s="2865"/>
      <c r="AI189" s="2786"/>
      <c r="AJ189" s="822"/>
      <c r="AK189" s="823"/>
      <c r="AL189" s="823"/>
      <c r="AM189" s="823"/>
      <c r="AN189" s="310"/>
      <c r="AO189" s="294"/>
      <c r="AP189" s="334"/>
      <c r="AQ189" s="334"/>
      <c r="AR189" s="334"/>
      <c r="AS189" s="824"/>
      <c r="AT189" s="822"/>
      <c r="AU189" s="823"/>
      <c r="AV189" s="823"/>
      <c r="AW189" s="823"/>
      <c r="AX189" s="813"/>
      <c r="AY189" s="811"/>
      <c r="AZ189" s="812"/>
      <c r="BA189" s="812"/>
      <c r="BB189" s="812"/>
      <c r="BC189" s="824"/>
      <c r="BD189" s="345"/>
      <c r="BE189" s="829" t="s">
        <v>531</v>
      </c>
      <c r="BF189" s="345"/>
      <c r="BG189" s="2795" t="s">
        <v>537</v>
      </c>
      <c r="BH189" s="2797"/>
      <c r="BI189" s="345"/>
      <c r="BJ189" s="449" t="s">
        <v>540</v>
      </c>
      <c r="BK189" s="452"/>
      <c r="BL189" s="452"/>
      <c r="BM189" s="556"/>
    </row>
    <row r="190" spans="1:65" ht="13.5" customHeight="1">
      <c r="A190" s="2793"/>
      <c r="B190" s="2786"/>
      <c r="C190" s="900"/>
      <c r="D190" s="901"/>
      <c r="E190" s="901"/>
      <c r="F190" s="901"/>
      <c r="G190" s="310"/>
      <c r="H190" s="294"/>
      <c r="I190" s="334"/>
      <c r="J190" s="334"/>
      <c r="K190" s="334"/>
      <c r="L190" s="902"/>
      <c r="M190" s="900"/>
      <c r="N190" s="901"/>
      <c r="O190" s="901"/>
      <c r="P190" s="901"/>
      <c r="Q190" s="891"/>
      <c r="R190" s="889"/>
      <c r="S190" s="890"/>
      <c r="T190" s="890"/>
      <c r="U190" s="890"/>
      <c r="V190" s="902"/>
      <c r="W190" s="345"/>
      <c r="X190" s="907" t="s">
        <v>532</v>
      </c>
      <c r="Y190" s="345"/>
      <c r="Z190" s="2795" t="s">
        <v>553</v>
      </c>
      <c r="AA190" s="2797"/>
      <c r="AB190" s="345"/>
      <c r="AC190" s="450" t="s">
        <v>541</v>
      </c>
      <c r="AD190" s="452"/>
      <c r="AE190" s="452"/>
      <c r="AF190" s="451"/>
      <c r="AH190" s="2865"/>
      <c r="AI190" s="2786"/>
      <c r="AJ190" s="822"/>
      <c r="AK190" s="823"/>
      <c r="AL190" s="823"/>
      <c r="AM190" s="823"/>
      <c r="AN190" s="310"/>
      <c r="AO190" s="294"/>
      <c r="AP190" s="334"/>
      <c r="AQ190" s="334"/>
      <c r="AR190" s="334"/>
      <c r="AS190" s="824"/>
      <c r="AT190" s="822"/>
      <c r="AU190" s="823"/>
      <c r="AV190" s="823"/>
      <c r="AW190" s="823"/>
      <c r="AX190" s="813"/>
      <c r="AY190" s="811"/>
      <c r="AZ190" s="812"/>
      <c r="BA190" s="812"/>
      <c r="BB190" s="812"/>
      <c r="BC190" s="824"/>
      <c r="BD190" s="345"/>
      <c r="BE190" s="829" t="s">
        <v>532</v>
      </c>
      <c r="BF190" s="345"/>
      <c r="BG190" s="2795" t="s">
        <v>553</v>
      </c>
      <c r="BH190" s="2797"/>
      <c r="BI190" s="345"/>
      <c r="BJ190" s="450" t="s">
        <v>541</v>
      </c>
      <c r="BK190" s="452"/>
      <c r="BL190" s="452"/>
      <c r="BM190" s="556"/>
    </row>
    <row r="191" spans="1:65" ht="13.5" customHeight="1">
      <c r="A191" s="2793"/>
      <c r="B191" s="2786"/>
      <c r="C191" s="900"/>
      <c r="D191" s="901"/>
      <c r="E191" s="901"/>
      <c r="F191" s="901"/>
      <c r="G191" s="310"/>
      <c r="H191" s="294"/>
      <c r="I191" s="334"/>
      <c r="J191" s="334"/>
      <c r="K191" s="334"/>
      <c r="L191" s="902"/>
      <c r="M191" s="900"/>
      <c r="N191" s="901"/>
      <c r="O191" s="901"/>
      <c r="P191" s="901"/>
      <c r="Q191" s="891"/>
      <c r="R191" s="889"/>
      <c r="S191" s="890"/>
      <c r="T191" s="890"/>
      <c r="U191" s="890"/>
      <c r="V191" s="902"/>
      <c r="W191" s="345"/>
      <c r="X191" s="906" t="s">
        <v>533</v>
      </c>
      <c r="Y191" s="345"/>
      <c r="Z191" s="2795" t="s">
        <v>554</v>
      </c>
      <c r="AA191" s="2797"/>
      <c r="AB191" s="345"/>
      <c r="AC191" s="450" t="s">
        <v>542</v>
      </c>
      <c r="AD191" s="452"/>
      <c r="AE191" s="452"/>
      <c r="AF191" s="451"/>
      <c r="AH191" s="2865"/>
      <c r="AI191" s="2786"/>
      <c r="AJ191" s="822"/>
      <c r="AK191" s="823"/>
      <c r="AL191" s="823"/>
      <c r="AM191" s="823"/>
      <c r="AN191" s="310"/>
      <c r="AO191" s="294"/>
      <c r="AP191" s="334"/>
      <c r="AQ191" s="334"/>
      <c r="AR191" s="334"/>
      <c r="AS191" s="824"/>
      <c r="AT191" s="822"/>
      <c r="AU191" s="823"/>
      <c r="AV191" s="823"/>
      <c r="AW191" s="823"/>
      <c r="AX191" s="813"/>
      <c r="AY191" s="811"/>
      <c r="AZ191" s="812"/>
      <c r="BA191" s="812"/>
      <c r="BB191" s="812"/>
      <c r="BC191" s="824"/>
      <c r="BD191" s="345"/>
      <c r="BE191" s="828" t="s">
        <v>533</v>
      </c>
      <c r="BF191" s="345"/>
      <c r="BG191" s="2795" t="s">
        <v>554</v>
      </c>
      <c r="BH191" s="2797"/>
      <c r="BI191" s="345"/>
      <c r="BJ191" s="450" t="s">
        <v>542</v>
      </c>
      <c r="BK191" s="452"/>
      <c r="BL191" s="452"/>
      <c r="BM191" s="556"/>
    </row>
    <row r="192" spans="1:65" ht="13.5" customHeight="1">
      <c r="A192" s="2793"/>
      <c r="B192" s="2786"/>
      <c r="C192" s="900"/>
      <c r="D192" s="901"/>
      <c r="E192" s="901"/>
      <c r="F192" s="901"/>
      <c r="G192" s="310"/>
      <c r="H192" s="294"/>
      <c r="I192" s="334"/>
      <c r="J192" s="334"/>
      <c r="K192" s="334"/>
      <c r="L192" s="902"/>
      <c r="M192" s="900"/>
      <c r="N192" s="901"/>
      <c r="O192" s="901"/>
      <c r="P192" s="901"/>
      <c r="Q192" s="891"/>
      <c r="R192" s="889"/>
      <c r="S192" s="890"/>
      <c r="T192" s="890"/>
      <c r="U192" s="890"/>
      <c r="V192" s="902"/>
      <c r="W192" s="345"/>
      <c r="X192" s="906" t="s">
        <v>534</v>
      </c>
      <c r="Y192" s="345"/>
      <c r="Z192" s="2798" t="s">
        <v>555</v>
      </c>
      <c r="AA192" s="2799"/>
      <c r="AB192" s="345"/>
      <c r="AC192" s="449" t="s">
        <v>543</v>
      </c>
      <c r="AD192" s="455"/>
      <c r="AE192" s="453"/>
      <c r="AF192" s="454"/>
      <c r="AH192" s="2865"/>
      <c r="AI192" s="2786"/>
      <c r="AJ192" s="822"/>
      <c r="AK192" s="823"/>
      <c r="AL192" s="823"/>
      <c r="AM192" s="823"/>
      <c r="AN192" s="310"/>
      <c r="AO192" s="294"/>
      <c r="AP192" s="334"/>
      <c r="AQ192" s="334"/>
      <c r="AR192" s="334"/>
      <c r="AS192" s="824"/>
      <c r="AT192" s="822"/>
      <c r="AU192" s="823"/>
      <c r="AV192" s="823"/>
      <c r="AW192" s="823"/>
      <c r="AX192" s="813"/>
      <c r="AY192" s="811"/>
      <c r="AZ192" s="812"/>
      <c r="BA192" s="812"/>
      <c r="BB192" s="812"/>
      <c r="BC192" s="824"/>
      <c r="BD192" s="345"/>
      <c r="BE192" s="828" t="s">
        <v>534</v>
      </c>
      <c r="BF192" s="345"/>
      <c r="BG192" s="2798" t="s">
        <v>555</v>
      </c>
      <c r="BH192" s="2799"/>
      <c r="BI192" s="345"/>
      <c r="BJ192" s="449" t="s">
        <v>543</v>
      </c>
      <c r="BK192" s="455"/>
      <c r="BL192" s="453"/>
      <c r="BM192" s="557"/>
    </row>
    <row r="193" spans="1:65" ht="13.5" customHeight="1">
      <c r="A193" s="2793"/>
      <c r="B193" s="2800" t="s">
        <v>358</v>
      </c>
      <c r="C193" s="345"/>
      <c r="D193" s="2802" t="s">
        <v>518</v>
      </c>
      <c r="E193" s="2802"/>
      <c r="F193" s="2802"/>
      <c r="G193" s="2802"/>
      <c r="H193" s="295"/>
      <c r="I193" s="335"/>
      <c r="J193" s="335"/>
      <c r="K193" s="335"/>
      <c r="L193" s="2738"/>
      <c r="M193" s="345"/>
      <c r="N193" s="2802" t="s">
        <v>524</v>
      </c>
      <c r="O193" s="2802"/>
      <c r="P193" s="2802"/>
      <c r="Q193" s="2802"/>
      <c r="R193" s="295"/>
      <c r="S193" s="335"/>
      <c r="T193" s="335"/>
      <c r="U193" s="335"/>
      <c r="V193" s="2738"/>
      <c r="W193" s="897"/>
      <c r="X193" s="892"/>
      <c r="Y193" s="892"/>
      <c r="Z193" s="892"/>
      <c r="AA193" s="894"/>
      <c r="AB193" s="345"/>
      <c r="AC193" s="436" t="s">
        <v>372</v>
      </c>
      <c r="AD193" s="345"/>
      <c r="AE193" s="2804" t="s">
        <v>545</v>
      </c>
      <c r="AF193" s="2805"/>
      <c r="AH193" s="2865"/>
      <c r="AI193" s="2800" t="s">
        <v>358</v>
      </c>
      <c r="AJ193" s="345"/>
      <c r="AK193" s="2802" t="s">
        <v>518</v>
      </c>
      <c r="AL193" s="2802"/>
      <c r="AM193" s="2802"/>
      <c r="AN193" s="2802"/>
      <c r="AO193" s="295"/>
      <c r="AP193" s="335"/>
      <c r="AQ193" s="335"/>
      <c r="AR193" s="335"/>
      <c r="AS193" s="2738"/>
      <c r="AT193" s="345"/>
      <c r="AU193" s="2802" t="s">
        <v>524</v>
      </c>
      <c r="AV193" s="2802"/>
      <c r="AW193" s="2802"/>
      <c r="AX193" s="2802"/>
      <c r="AY193" s="295"/>
      <c r="AZ193" s="335"/>
      <c r="BA193" s="335"/>
      <c r="BB193" s="335"/>
      <c r="BC193" s="2738"/>
      <c r="BD193" s="819"/>
      <c r="BE193" s="814"/>
      <c r="BF193" s="814"/>
      <c r="BG193" s="814"/>
      <c r="BH193" s="816"/>
      <c r="BI193" s="345"/>
      <c r="BJ193" s="436" t="s">
        <v>372</v>
      </c>
      <c r="BK193" s="345"/>
      <c r="BL193" s="2804" t="s">
        <v>545</v>
      </c>
      <c r="BM193" s="2867"/>
    </row>
    <row r="194" spans="1:65" ht="13.5" customHeight="1" thickBot="1">
      <c r="A194" s="2794"/>
      <c r="B194" s="2801"/>
      <c r="C194" s="439"/>
      <c r="D194" s="2806" t="s">
        <v>519</v>
      </c>
      <c r="E194" s="2807"/>
      <c r="F194" s="2807"/>
      <c r="G194" s="2808"/>
      <c r="H194" s="303"/>
      <c r="I194" s="336"/>
      <c r="J194" s="336"/>
      <c r="K194" s="336"/>
      <c r="L194" s="2803"/>
      <c r="M194" s="439"/>
      <c r="N194" s="2806" t="s">
        <v>525</v>
      </c>
      <c r="O194" s="2807"/>
      <c r="P194" s="2807"/>
      <c r="Q194" s="2808"/>
      <c r="R194" s="303"/>
      <c r="S194" s="336"/>
      <c r="T194" s="336"/>
      <c r="U194" s="336"/>
      <c r="V194" s="2803"/>
      <c r="W194" s="414"/>
      <c r="X194" s="896"/>
      <c r="Y194" s="896"/>
      <c r="Z194" s="896"/>
      <c r="AA194" s="895"/>
      <c r="AB194" s="439"/>
      <c r="AC194" s="440" t="s">
        <v>544</v>
      </c>
      <c r="AD194" s="441"/>
      <c r="AE194" s="441"/>
      <c r="AF194" s="427"/>
      <c r="AH194" s="2866"/>
      <c r="AI194" s="2801"/>
      <c r="AJ194" s="439"/>
      <c r="AK194" s="2806" t="s">
        <v>519</v>
      </c>
      <c r="AL194" s="2807"/>
      <c r="AM194" s="2807"/>
      <c r="AN194" s="2808"/>
      <c r="AO194" s="303"/>
      <c r="AP194" s="336"/>
      <c r="AQ194" s="336"/>
      <c r="AR194" s="336"/>
      <c r="AS194" s="2803"/>
      <c r="AT194" s="439"/>
      <c r="AU194" s="2806" t="s">
        <v>525</v>
      </c>
      <c r="AV194" s="2807"/>
      <c r="AW194" s="2807"/>
      <c r="AX194" s="2808"/>
      <c r="AY194" s="303"/>
      <c r="AZ194" s="336"/>
      <c r="BA194" s="336"/>
      <c r="BB194" s="336"/>
      <c r="BC194" s="2803"/>
      <c r="BD194" s="414"/>
      <c r="BE194" s="818"/>
      <c r="BF194" s="818"/>
      <c r="BG194" s="818"/>
      <c r="BH194" s="817"/>
      <c r="BI194" s="439"/>
      <c r="BJ194" s="440" t="s">
        <v>544</v>
      </c>
      <c r="BK194" s="441"/>
      <c r="BL194" s="441"/>
      <c r="BM194" s="559"/>
    </row>
    <row r="195" spans="1:65" ht="13.5" customHeight="1">
      <c r="A195" s="2758" t="s">
        <v>619</v>
      </c>
      <c r="B195" s="2759"/>
      <c r="C195" s="2759"/>
      <c r="D195" s="2759"/>
      <c r="E195" s="2759"/>
      <c r="F195" s="2759"/>
      <c r="G195" s="2759"/>
      <c r="H195" s="2759"/>
      <c r="I195" s="2759"/>
      <c r="J195" s="2759"/>
      <c r="K195" s="2759"/>
      <c r="L195" s="2759"/>
      <c r="M195" s="2759"/>
      <c r="N195" s="2759"/>
      <c r="O195" s="2759"/>
      <c r="P195" s="2759"/>
      <c r="Q195" s="2759"/>
      <c r="R195" s="2761" t="s">
        <v>374</v>
      </c>
      <c r="S195" s="2761"/>
      <c r="T195" s="2761"/>
      <c r="U195" s="2761"/>
      <c r="V195" s="2761"/>
      <c r="W195" s="2761"/>
      <c r="X195" s="2761"/>
      <c r="Y195" s="2761"/>
      <c r="Z195" s="2761"/>
      <c r="AA195" s="2761"/>
      <c r="AB195" s="2761"/>
      <c r="AC195" s="2761"/>
      <c r="AD195" s="2761"/>
      <c r="AE195" s="2761"/>
      <c r="AF195" s="2761"/>
      <c r="AH195" s="2874" t="s">
        <v>619</v>
      </c>
      <c r="AI195" s="2759"/>
      <c r="AJ195" s="2759"/>
      <c r="AK195" s="2759"/>
      <c r="AL195" s="2759"/>
      <c r="AM195" s="2759"/>
      <c r="AN195" s="2759"/>
      <c r="AO195" s="2759"/>
      <c r="AP195" s="2759"/>
      <c r="AQ195" s="2759"/>
      <c r="AR195" s="2759"/>
      <c r="AS195" s="2759"/>
      <c r="AT195" s="2759"/>
      <c r="AU195" s="2759"/>
      <c r="AV195" s="2759"/>
      <c r="AW195" s="2759"/>
      <c r="AX195" s="2759"/>
      <c r="AY195" s="2761" t="s">
        <v>374</v>
      </c>
      <c r="AZ195" s="2761"/>
      <c r="BA195" s="2761"/>
      <c r="BB195" s="2761"/>
      <c r="BC195" s="2761"/>
      <c r="BD195" s="2761"/>
      <c r="BE195" s="2761"/>
      <c r="BF195" s="2761"/>
      <c r="BG195" s="2761"/>
      <c r="BH195" s="2761"/>
      <c r="BI195" s="2761"/>
      <c r="BJ195" s="2761"/>
      <c r="BK195" s="2761"/>
      <c r="BL195" s="2761"/>
      <c r="BM195" s="2876"/>
    </row>
    <row r="196" spans="1:65" ht="13.5" customHeight="1" thickBot="1">
      <c r="A196" s="2760"/>
      <c r="B196" s="2760"/>
      <c r="C196" s="2760"/>
      <c r="D196" s="2760"/>
      <c r="E196" s="2760"/>
      <c r="F196" s="2760"/>
      <c r="G196" s="2760"/>
      <c r="H196" s="2760"/>
      <c r="I196" s="2760"/>
      <c r="J196" s="2760"/>
      <c r="K196" s="2760"/>
      <c r="L196" s="2760"/>
      <c r="M196" s="2760"/>
      <c r="N196" s="2760"/>
      <c r="O196" s="2760"/>
      <c r="P196" s="2760"/>
      <c r="Q196" s="2760"/>
      <c r="R196" s="2762"/>
      <c r="S196" s="2762"/>
      <c r="T196" s="2762"/>
      <c r="U196" s="2762"/>
      <c r="V196" s="2762"/>
      <c r="W196" s="2762"/>
      <c r="X196" s="2762"/>
      <c r="Y196" s="2762"/>
      <c r="Z196" s="2762"/>
      <c r="AA196" s="2762"/>
      <c r="AB196" s="2762"/>
      <c r="AC196" s="2762"/>
      <c r="AD196" s="2762"/>
      <c r="AE196" s="2762"/>
      <c r="AF196" s="2762"/>
      <c r="AH196" s="2875"/>
      <c r="AI196" s="2760"/>
      <c r="AJ196" s="2760"/>
      <c r="AK196" s="2760"/>
      <c r="AL196" s="2760"/>
      <c r="AM196" s="2760"/>
      <c r="AN196" s="2760"/>
      <c r="AO196" s="2760"/>
      <c r="AP196" s="2760"/>
      <c r="AQ196" s="2760"/>
      <c r="AR196" s="2760"/>
      <c r="AS196" s="2760"/>
      <c r="AT196" s="2760"/>
      <c r="AU196" s="2760"/>
      <c r="AV196" s="2760"/>
      <c r="AW196" s="2760"/>
      <c r="AX196" s="2760"/>
      <c r="AY196" s="2762"/>
      <c r="AZ196" s="2762"/>
      <c r="BA196" s="2762"/>
      <c r="BB196" s="2762"/>
      <c r="BC196" s="2762"/>
      <c r="BD196" s="2762"/>
      <c r="BE196" s="2762"/>
      <c r="BF196" s="2762"/>
      <c r="BG196" s="2762"/>
      <c r="BH196" s="2762"/>
      <c r="BI196" s="2762"/>
      <c r="BJ196" s="2762"/>
      <c r="BK196" s="2762"/>
      <c r="BL196" s="2762"/>
      <c r="BM196" s="2877"/>
    </row>
    <row r="197" spans="1:65" ht="13.5" customHeight="1">
      <c r="A197" s="2763" t="s">
        <v>549</v>
      </c>
      <c r="B197" s="2764"/>
      <c r="C197" s="2764"/>
      <c r="D197" s="2764"/>
      <c r="E197" s="2764"/>
      <c r="F197" s="2764"/>
      <c r="G197" s="2764"/>
      <c r="H197" s="2764"/>
      <c r="I197" s="2764"/>
      <c r="J197" s="2764"/>
      <c r="K197" s="2764"/>
      <c r="L197" s="2764"/>
      <c r="M197" s="2764"/>
      <c r="N197" s="2764"/>
      <c r="O197" s="2764"/>
      <c r="P197" s="2764"/>
      <c r="Q197" s="2764"/>
      <c r="R197" s="2764"/>
      <c r="S197" s="2764"/>
      <c r="T197" s="2764"/>
      <c r="U197" s="2764"/>
      <c r="V197" s="2764"/>
      <c r="W197" s="2764"/>
      <c r="X197" s="2764"/>
      <c r="Y197" s="2764"/>
      <c r="Z197" s="2764"/>
      <c r="AA197" s="2764"/>
      <c r="AB197" s="2764"/>
      <c r="AC197" s="2764"/>
      <c r="AD197" s="2764"/>
      <c r="AE197" s="2764"/>
      <c r="AF197" s="2765"/>
      <c r="AH197" s="2868" t="s">
        <v>549</v>
      </c>
      <c r="AI197" s="2764"/>
      <c r="AJ197" s="2764"/>
      <c r="AK197" s="2764"/>
      <c r="AL197" s="2764"/>
      <c r="AM197" s="2764"/>
      <c r="AN197" s="2764"/>
      <c r="AO197" s="2764"/>
      <c r="AP197" s="2764"/>
      <c r="AQ197" s="2764"/>
      <c r="AR197" s="2764"/>
      <c r="AS197" s="2764"/>
      <c r="AT197" s="2764"/>
      <c r="AU197" s="2764"/>
      <c r="AV197" s="2764"/>
      <c r="AW197" s="2764"/>
      <c r="AX197" s="2764"/>
      <c r="AY197" s="2764"/>
      <c r="AZ197" s="2764"/>
      <c r="BA197" s="2764"/>
      <c r="BB197" s="2764"/>
      <c r="BC197" s="2764"/>
      <c r="BD197" s="2764"/>
      <c r="BE197" s="2764"/>
      <c r="BF197" s="2764"/>
      <c r="BG197" s="2764"/>
      <c r="BH197" s="2764"/>
      <c r="BI197" s="2764"/>
      <c r="BJ197" s="2764"/>
      <c r="BK197" s="2764"/>
      <c r="BL197" s="2764"/>
      <c r="BM197" s="2869"/>
    </row>
    <row r="198" spans="1:65" ht="13.5" customHeight="1">
      <c r="A198" s="2766"/>
      <c r="B198" s="2767"/>
      <c r="C198" s="2767"/>
      <c r="D198" s="2767"/>
      <c r="E198" s="2767"/>
      <c r="F198" s="2767"/>
      <c r="G198" s="2767"/>
      <c r="H198" s="2767"/>
      <c r="I198" s="2767"/>
      <c r="J198" s="2767"/>
      <c r="K198" s="2767"/>
      <c r="L198" s="2767"/>
      <c r="M198" s="2767"/>
      <c r="N198" s="2767"/>
      <c r="O198" s="2767"/>
      <c r="P198" s="2767"/>
      <c r="Q198" s="2767"/>
      <c r="R198" s="2767"/>
      <c r="S198" s="2767"/>
      <c r="T198" s="2767"/>
      <c r="U198" s="2767"/>
      <c r="V198" s="2767"/>
      <c r="W198" s="2767"/>
      <c r="X198" s="2767"/>
      <c r="Y198" s="2767"/>
      <c r="Z198" s="2767"/>
      <c r="AA198" s="2767"/>
      <c r="AB198" s="2767"/>
      <c r="AC198" s="2767"/>
      <c r="AD198" s="2767"/>
      <c r="AE198" s="2767"/>
      <c r="AF198" s="2768"/>
      <c r="AH198" s="2870"/>
      <c r="AI198" s="2767"/>
      <c r="AJ198" s="2767"/>
      <c r="AK198" s="2767"/>
      <c r="AL198" s="2767"/>
      <c r="AM198" s="2767"/>
      <c r="AN198" s="2767"/>
      <c r="AO198" s="2767"/>
      <c r="AP198" s="2767"/>
      <c r="AQ198" s="2767"/>
      <c r="AR198" s="2767"/>
      <c r="AS198" s="2767"/>
      <c r="AT198" s="2767"/>
      <c r="AU198" s="2767"/>
      <c r="AV198" s="2767"/>
      <c r="AW198" s="2767"/>
      <c r="AX198" s="2767"/>
      <c r="AY198" s="2767"/>
      <c r="AZ198" s="2767"/>
      <c r="BA198" s="2767"/>
      <c r="BB198" s="2767"/>
      <c r="BC198" s="2767"/>
      <c r="BD198" s="2767"/>
      <c r="BE198" s="2767"/>
      <c r="BF198" s="2767"/>
      <c r="BG198" s="2767"/>
      <c r="BH198" s="2767"/>
      <c r="BI198" s="2767"/>
      <c r="BJ198" s="2767"/>
      <c r="BK198" s="2767"/>
      <c r="BL198" s="2767"/>
      <c r="BM198" s="2871"/>
    </row>
    <row r="199" spans="1:65" ht="13.5" customHeight="1">
      <c r="A199" s="2676" t="s">
        <v>356</v>
      </c>
      <c r="B199" s="2677"/>
      <c r="C199" s="2769">
        <v>500</v>
      </c>
      <c r="D199" s="2769"/>
      <c r="E199" s="2769"/>
      <c r="F199" s="2769"/>
      <c r="G199" s="2769"/>
      <c r="H199" s="2770">
        <v>400</v>
      </c>
      <c r="I199" s="2770"/>
      <c r="J199" s="2770"/>
      <c r="K199" s="2770"/>
      <c r="L199" s="2770"/>
      <c r="M199" s="2769">
        <v>300</v>
      </c>
      <c r="N199" s="2769"/>
      <c r="O199" s="2769"/>
      <c r="P199" s="2769"/>
      <c r="Q199" s="2769"/>
      <c r="R199" s="2770">
        <v>250</v>
      </c>
      <c r="S199" s="2770"/>
      <c r="T199" s="2770"/>
      <c r="U199" s="2770"/>
      <c r="V199" s="2770"/>
      <c r="W199" s="2771">
        <v>200</v>
      </c>
      <c r="X199" s="2771"/>
      <c r="Y199" s="2771"/>
      <c r="Z199" s="2771"/>
      <c r="AA199" s="2771"/>
      <c r="AB199" s="2677">
        <v>100</v>
      </c>
      <c r="AC199" s="2677"/>
      <c r="AD199" s="2677"/>
      <c r="AE199" s="2677"/>
      <c r="AF199" s="2772"/>
      <c r="AH199" s="2872" t="s">
        <v>356</v>
      </c>
      <c r="AI199" s="2677"/>
      <c r="AJ199" s="2769">
        <v>500</v>
      </c>
      <c r="AK199" s="2769"/>
      <c r="AL199" s="2769"/>
      <c r="AM199" s="2769"/>
      <c r="AN199" s="2769"/>
      <c r="AO199" s="2770">
        <v>400</v>
      </c>
      <c r="AP199" s="2770"/>
      <c r="AQ199" s="2770"/>
      <c r="AR199" s="2770"/>
      <c r="AS199" s="2770"/>
      <c r="AT199" s="2769">
        <v>300</v>
      </c>
      <c r="AU199" s="2769"/>
      <c r="AV199" s="2769"/>
      <c r="AW199" s="2769"/>
      <c r="AX199" s="2769"/>
      <c r="AY199" s="2770">
        <v>250</v>
      </c>
      <c r="AZ199" s="2770"/>
      <c r="BA199" s="2770"/>
      <c r="BB199" s="2770"/>
      <c r="BC199" s="2770"/>
      <c r="BD199" s="2771">
        <v>200</v>
      </c>
      <c r="BE199" s="2771"/>
      <c r="BF199" s="2771"/>
      <c r="BG199" s="2771"/>
      <c r="BH199" s="2771"/>
      <c r="BI199" s="2677">
        <v>100</v>
      </c>
      <c r="BJ199" s="2677"/>
      <c r="BK199" s="2677"/>
      <c r="BL199" s="2677"/>
      <c r="BM199" s="2873"/>
    </row>
    <row r="200" spans="1:65" ht="13.5" customHeight="1">
      <c r="A200" s="2676" t="s">
        <v>357</v>
      </c>
      <c r="B200" s="2677"/>
      <c r="C200" s="2678">
        <v>2000</v>
      </c>
      <c r="D200" s="2678"/>
      <c r="E200" s="2678"/>
      <c r="F200" s="2678"/>
      <c r="G200" s="2678"/>
      <c r="H200" s="2679">
        <v>1600</v>
      </c>
      <c r="I200" s="2679"/>
      <c r="J200" s="2679"/>
      <c r="K200" s="2679"/>
      <c r="L200" s="2679"/>
      <c r="M200" s="2678">
        <v>1200</v>
      </c>
      <c r="N200" s="2678"/>
      <c r="O200" s="2678"/>
      <c r="P200" s="2678"/>
      <c r="Q200" s="2678"/>
      <c r="R200" s="2679">
        <v>1000</v>
      </c>
      <c r="S200" s="2679"/>
      <c r="T200" s="2679"/>
      <c r="U200" s="2679"/>
      <c r="V200" s="2679"/>
      <c r="W200" s="2771">
        <v>800</v>
      </c>
      <c r="X200" s="2771"/>
      <c r="Y200" s="2771"/>
      <c r="Z200" s="2771"/>
      <c r="AA200" s="2771"/>
      <c r="AB200" s="2677">
        <v>400</v>
      </c>
      <c r="AC200" s="2677"/>
      <c r="AD200" s="2677"/>
      <c r="AE200" s="2677"/>
      <c r="AF200" s="2772"/>
      <c r="AH200" s="2872" t="s">
        <v>357</v>
      </c>
      <c r="AI200" s="2677"/>
      <c r="AJ200" s="2678">
        <v>2000</v>
      </c>
      <c r="AK200" s="2678"/>
      <c r="AL200" s="2678"/>
      <c r="AM200" s="2678"/>
      <c r="AN200" s="2678"/>
      <c r="AO200" s="2679">
        <v>1600</v>
      </c>
      <c r="AP200" s="2679"/>
      <c r="AQ200" s="2679"/>
      <c r="AR200" s="2679"/>
      <c r="AS200" s="2679"/>
      <c r="AT200" s="2678">
        <v>1200</v>
      </c>
      <c r="AU200" s="2678"/>
      <c r="AV200" s="2678"/>
      <c r="AW200" s="2678"/>
      <c r="AX200" s="2678"/>
      <c r="AY200" s="2679">
        <v>1000</v>
      </c>
      <c r="AZ200" s="2679"/>
      <c r="BA200" s="2679"/>
      <c r="BB200" s="2679"/>
      <c r="BC200" s="2679"/>
      <c r="BD200" s="2771">
        <v>800</v>
      </c>
      <c r="BE200" s="2771"/>
      <c r="BF200" s="2771"/>
      <c r="BG200" s="2771"/>
      <c r="BH200" s="2771"/>
      <c r="BI200" s="2677">
        <v>400</v>
      </c>
      <c r="BJ200" s="2677"/>
      <c r="BK200" s="2677"/>
      <c r="BL200" s="2677"/>
      <c r="BM200" s="2873"/>
    </row>
    <row r="201" spans="1:65" ht="13.5" customHeight="1">
      <c r="A201" s="2750" t="s">
        <v>350</v>
      </c>
      <c r="B201" s="2751"/>
      <c r="C201" s="2716" t="s">
        <v>360</v>
      </c>
      <c r="D201" s="2708"/>
      <c r="E201" s="2708" t="s">
        <v>369</v>
      </c>
      <c r="F201" s="2710">
        <f>COUNTIF(C159,$BN$4)+COUNTIF(C171,$BN$4)+COUNTIF(C183,$BN$4)</f>
        <v>0</v>
      </c>
      <c r="G201" s="2755" t="s">
        <v>370</v>
      </c>
      <c r="H201" s="2716"/>
      <c r="I201" s="2708"/>
      <c r="J201" s="2708"/>
      <c r="K201" s="2708"/>
      <c r="L201" s="2720"/>
      <c r="M201" s="2756"/>
      <c r="N201" s="2756"/>
      <c r="O201" s="2756"/>
      <c r="P201" s="2756"/>
      <c r="Q201" s="2756"/>
      <c r="R201" s="2730" t="s">
        <v>351</v>
      </c>
      <c r="S201" s="2731"/>
      <c r="T201" s="2708" t="s">
        <v>369</v>
      </c>
      <c r="U201" s="2710">
        <f>COUNTIF(R159,$BN$4)+COUNTIF(R171,$BN$4)+COUNTIF(R183,$BN$4)</f>
        <v>0</v>
      </c>
      <c r="V201" s="2755" t="s">
        <v>370</v>
      </c>
      <c r="W201" s="2716"/>
      <c r="X201" s="2708"/>
      <c r="Y201" s="2708"/>
      <c r="Z201" s="2708"/>
      <c r="AA201" s="2720"/>
      <c r="AB201" s="2716"/>
      <c r="AC201" s="2708"/>
      <c r="AD201" s="2708"/>
      <c r="AE201" s="2708"/>
      <c r="AF201" s="2728"/>
      <c r="AH201" s="2878" t="s">
        <v>350</v>
      </c>
      <c r="AI201" s="2751"/>
      <c r="AJ201" s="2716" t="s">
        <v>360</v>
      </c>
      <c r="AK201" s="2708"/>
      <c r="AL201" s="2708" t="s">
        <v>369</v>
      </c>
      <c r="AM201" s="2710">
        <f>COUNTIF(AJ159,$BN$4)+COUNTIF(AJ171,$BN$4)+COUNTIF(AJ183,$BN$4)</f>
        <v>0</v>
      </c>
      <c r="AN201" s="2755" t="s">
        <v>370</v>
      </c>
      <c r="AO201" s="2716"/>
      <c r="AP201" s="2708"/>
      <c r="AQ201" s="2708"/>
      <c r="AR201" s="2708"/>
      <c r="AS201" s="2720"/>
      <c r="AT201" s="2756"/>
      <c r="AU201" s="2756"/>
      <c r="AV201" s="2756"/>
      <c r="AW201" s="2756"/>
      <c r="AX201" s="2756"/>
      <c r="AY201" s="2730" t="s">
        <v>351</v>
      </c>
      <c r="AZ201" s="2731"/>
      <c r="BA201" s="2708" t="s">
        <v>369</v>
      </c>
      <c r="BB201" s="2710">
        <f>COUNTIF(AY159,$BN$4)+COUNTIF(AY171,$BN$4)+COUNTIF(AY183,$BN$4)</f>
        <v>0</v>
      </c>
      <c r="BC201" s="2755" t="s">
        <v>370</v>
      </c>
      <c r="BD201" s="2716"/>
      <c r="BE201" s="2708"/>
      <c r="BF201" s="2708"/>
      <c r="BG201" s="2708"/>
      <c r="BH201" s="2720"/>
      <c r="BI201" s="2716"/>
      <c r="BJ201" s="2708"/>
      <c r="BK201" s="2708"/>
      <c r="BL201" s="2708"/>
      <c r="BM201" s="2879"/>
    </row>
    <row r="202" spans="1:65" ht="13.5" customHeight="1">
      <c r="A202" s="2750"/>
      <c r="B202" s="2751"/>
      <c r="C202" s="2752"/>
      <c r="D202" s="2734"/>
      <c r="E202" s="2734"/>
      <c r="F202" s="2754"/>
      <c r="G202" s="2689"/>
      <c r="H202" s="2752"/>
      <c r="I202" s="2734"/>
      <c r="J202" s="2734"/>
      <c r="K202" s="2734"/>
      <c r="L202" s="2753"/>
      <c r="M202" s="2756"/>
      <c r="N202" s="2756"/>
      <c r="O202" s="2756"/>
      <c r="P202" s="2756"/>
      <c r="Q202" s="2756"/>
      <c r="R202" s="2732"/>
      <c r="S202" s="2733"/>
      <c r="T202" s="2734"/>
      <c r="U202" s="2754"/>
      <c r="V202" s="2689"/>
      <c r="W202" s="2752"/>
      <c r="X202" s="2734"/>
      <c r="Y202" s="2734"/>
      <c r="Z202" s="2734"/>
      <c r="AA202" s="2753"/>
      <c r="AB202" s="2752"/>
      <c r="AC202" s="2734"/>
      <c r="AD202" s="2734"/>
      <c r="AE202" s="2734"/>
      <c r="AF202" s="2757"/>
      <c r="AH202" s="2878"/>
      <c r="AI202" s="2751"/>
      <c r="AJ202" s="2752"/>
      <c r="AK202" s="2734"/>
      <c r="AL202" s="2734"/>
      <c r="AM202" s="2754"/>
      <c r="AN202" s="2689"/>
      <c r="AO202" s="2752"/>
      <c r="AP202" s="2734"/>
      <c r="AQ202" s="2734"/>
      <c r="AR202" s="2734"/>
      <c r="AS202" s="2753"/>
      <c r="AT202" s="2756"/>
      <c r="AU202" s="2756"/>
      <c r="AV202" s="2756"/>
      <c r="AW202" s="2756"/>
      <c r="AX202" s="2756"/>
      <c r="AY202" s="2732"/>
      <c r="AZ202" s="2733"/>
      <c r="BA202" s="2734"/>
      <c r="BB202" s="2754"/>
      <c r="BC202" s="2689"/>
      <c r="BD202" s="2752"/>
      <c r="BE202" s="2734"/>
      <c r="BF202" s="2734"/>
      <c r="BG202" s="2734"/>
      <c r="BH202" s="2753"/>
      <c r="BI202" s="2752"/>
      <c r="BJ202" s="2734"/>
      <c r="BK202" s="2734"/>
      <c r="BL202" s="2734"/>
      <c r="BM202" s="2880"/>
    </row>
    <row r="203" spans="1:65" ht="13.5" customHeight="1">
      <c r="A203" s="2750" t="s">
        <v>352</v>
      </c>
      <c r="B203" s="2751"/>
      <c r="C203" s="2716"/>
      <c r="D203" s="2708"/>
      <c r="E203" s="2708"/>
      <c r="F203" s="2708"/>
      <c r="G203" s="2720"/>
      <c r="H203" s="2730" t="s">
        <v>708</v>
      </c>
      <c r="I203" s="2731"/>
      <c r="J203" s="2708" t="s">
        <v>369</v>
      </c>
      <c r="K203" s="2710">
        <f>COUNTIF(H160,$BN$4)+COUNTIF(H172,$BN$4)+COUNTIF(H184,$BN$4)</f>
        <v>0</v>
      </c>
      <c r="L203" s="2755" t="s">
        <v>370</v>
      </c>
      <c r="M203" s="2716" t="s">
        <v>709</v>
      </c>
      <c r="N203" s="2708"/>
      <c r="O203" s="2708" t="s">
        <v>369</v>
      </c>
      <c r="P203" s="2710">
        <f>COUNTIF(M160,$BN$4)+COUNTIF(M172,$BN$4)+COUNTIF(M184,$BN$4)</f>
        <v>0</v>
      </c>
      <c r="Q203" s="2755" t="s">
        <v>370</v>
      </c>
      <c r="R203" s="2716"/>
      <c r="S203" s="2708"/>
      <c r="T203" s="2708"/>
      <c r="U203" s="2708"/>
      <c r="V203" s="2720"/>
      <c r="W203" s="2716" t="s">
        <v>371</v>
      </c>
      <c r="X203" s="2708"/>
      <c r="Y203" s="2708" t="s">
        <v>369</v>
      </c>
      <c r="Z203" s="2710">
        <f>COUNTIF(W160,$BN$4)+COUNTIF(W172,$BN$4)+COUNTIF(W184,$BN$4)</f>
        <v>0</v>
      </c>
      <c r="AA203" s="2755" t="s">
        <v>370</v>
      </c>
      <c r="AB203" s="2730" t="s">
        <v>381</v>
      </c>
      <c r="AC203" s="2731"/>
      <c r="AD203" s="2708" t="s">
        <v>369</v>
      </c>
      <c r="AE203" s="2710">
        <f>COUNTIF(AB160,$BN$4)+COUNTIF(AB172,$BN$4)+COUNTIF(AB184,$BN$4)</f>
        <v>0</v>
      </c>
      <c r="AF203" s="2695" t="s">
        <v>370</v>
      </c>
      <c r="AH203" s="2878" t="s">
        <v>352</v>
      </c>
      <c r="AI203" s="2751"/>
      <c r="AJ203" s="2716"/>
      <c r="AK203" s="2708"/>
      <c r="AL203" s="2708"/>
      <c r="AM203" s="2708"/>
      <c r="AN203" s="2720"/>
      <c r="AO203" s="2730" t="s">
        <v>361</v>
      </c>
      <c r="AP203" s="2731"/>
      <c r="AQ203" s="2708" t="s">
        <v>369</v>
      </c>
      <c r="AR203" s="2710">
        <f>COUNTIF(AO160,$BN$4)+COUNTIF(AO172,$BN$4)+COUNTIF(AO184,$BN$4)</f>
        <v>0</v>
      </c>
      <c r="AS203" s="2755" t="s">
        <v>370</v>
      </c>
      <c r="AT203" s="2716" t="s">
        <v>362</v>
      </c>
      <c r="AU203" s="2708"/>
      <c r="AV203" s="2708" t="s">
        <v>369</v>
      </c>
      <c r="AW203" s="2710">
        <f>COUNTIF(AT160,$BN$4)+COUNTIF(AT172,$BN$4)+COUNTIF(AT184,$BN$4)</f>
        <v>0</v>
      </c>
      <c r="AX203" s="2755" t="s">
        <v>370</v>
      </c>
      <c r="AY203" s="2716"/>
      <c r="AZ203" s="2708"/>
      <c r="BA203" s="2708"/>
      <c r="BB203" s="2708"/>
      <c r="BC203" s="2720"/>
      <c r="BD203" s="2716" t="s">
        <v>371</v>
      </c>
      <c r="BE203" s="2708"/>
      <c r="BF203" s="2708" t="s">
        <v>369</v>
      </c>
      <c r="BG203" s="2710">
        <f>COUNTIF(BD160,$BN$4)+COUNTIF(BD172,$BN$4)+COUNTIF(BD184,$BN$4)</f>
        <v>0</v>
      </c>
      <c r="BH203" s="2755" t="s">
        <v>370</v>
      </c>
      <c r="BI203" s="2730" t="s">
        <v>381</v>
      </c>
      <c r="BJ203" s="2731"/>
      <c r="BK203" s="2708" t="s">
        <v>369</v>
      </c>
      <c r="BL203" s="2710">
        <f>COUNTIF(BI160,$BN$4)+COUNTIF(BI172,$BN$4)+COUNTIF(BI184,$BN$4)</f>
        <v>0</v>
      </c>
      <c r="BM203" s="2881" t="s">
        <v>370</v>
      </c>
    </row>
    <row r="204" spans="1:65" ht="13.5" customHeight="1">
      <c r="A204" s="2750"/>
      <c r="B204" s="2751"/>
      <c r="C204" s="2752"/>
      <c r="D204" s="2734"/>
      <c r="E204" s="2734"/>
      <c r="F204" s="2734"/>
      <c r="G204" s="2753"/>
      <c r="H204" s="2732"/>
      <c r="I204" s="2733"/>
      <c r="J204" s="2734"/>
      <c r="K204" s="2754"/>
      <c r="L204" s="2689"/>
      <c r="M204" s="2752"/>
      <c r="N204" s="2734"/>
      <c r="O204" s="2734"/>
      <c r="P204" s="2754"/>
      <c r="Q204" s="2689"/>
      <c r="R204" s="2752"/>
      <c r="S204" s="2734"/>
      <c r="T204" s="2734"/>
      <c r="U204" s="2734"/>
      <c r="V204" s="2753"/>
      <c r="W204" s="2752"/>
      <c r="X204" s="2734"/>
      <c r="Y204" s="2734"/>
      <c r="Z204" s="2754"/>
      <c r="AA204" s="2689"/>
      <c r="AB204" s="2732"/>
      <c r="AC204" s="2733"/>
      <c r="AD204" s="2734"/>
      <c r="AE204" s="2737"/>
      <c r="AF204" s="2696"/>
      <c r="AH204" s="2878"/>
      <c r="AI204" s="2751"/>
      <c r="AJ204" s="2752"/>
      <c r="AK204" s="2734"/>
      <c r="AL204" s="2734"/>
      <c r="AM204" s="2734"/>
      <c r="AN204" s="2753"/>
      <c r="AO204" s="2732"/>
      <c r="AP204" s="2733"/>
      <c r="AQ204" s="2734"/>
      <c r="AR204" s="2754"/>
      <c r="AS204" s="2689"/>
      <c r="AT204" s="2752"/>
      <c r="AU204" s="2734"/>
      <c r="AV204" s="2734"/>
      <c r="AW204" s="2754"/>
      <c r="AX204" s="2689"/>
      <c r="AY204" s="2752"/>
      <c r="AZ204" s="2734"/>
      <c r="BA204" s="2734"/>
      <c r="BB204" s="2734"/>
      <c r="BC204" s="2753"/>
      <c r="BD204" s="2752"/>
      <c r="BE204" s="2734"/>
      <c r="BF204" s="2734"/>
      <c r="BG204" s="2754"/>
      <c r="BH204" s="2689"/>
      <c r="BI204" s="2732"/>
      <c r="BJ204" s="2733"/>
      <c r="BK204" s="2734"/>
      <c r="BL204" s="2737"/>
      <c r="BM204" s="2882"/>
    </row>
    <row r="205" spans="1:65" ht="13.5" customHeight="1">
      <c r="A205" s="2750" t="s">
        <v>353</v>
      </c>
      <c r="B205" s="2751"/>
      <c r="C205" s="2716"/>
      <c r="D205" s="2708"/>
      <c r="E205" s="2708"/>
      <c r="F205" s="2708"/>
      <c r="G205" s="2720"/>
      <c r="H205" s="2730" t="s">
        <v>360</v>
      </c>
      <c r="I205" s="2731"/>
      <c r="J205" s="2708" t="s">
        <v>369</v>
      </c>
      <c r="K205" s="2710">
        <f>COUNTIF(H161,$BN$4)+COUNTIF(H173,$BN$4)+COUNTIF(H185,$BN$4)</f>
        <v>0</v>
      </c>
      <c r="L205" s="2755" t="s">
        <v>370</v>
      </c>
      <c r="M205" s="2716"/>
      <c r="N205" s="2708"/>
      <c r="O205" s="2708"/>
      <c r="P205" s="2708"/>
      <c r="Q205" s="2720"/>
      <c r="R205" s="2716"/>
      <c r="S205" s="2708"/>
      <c r="T205" s="2708"/>
      <c r="U205" s="2708"/>
      <c r="V205" s="2720"/>
      <c r="W205" s="2716" t="s">
        <v>363</v>
      </c>
      <c r="X205" s="2708"/>
      <c r="Y205" s="2708" t="s">
        <v>369</v>
      </c>
      <c r="Z205" s="2710">
        <f>COUNTIF(W161,$BN$4)+COUNTIF(W173,$BN$4)+COUNTIF(W185,$BN$4)</f>
        <v>0</v>
      </c>
      <c r="AA205" s="2755" t="s">
        <v>370</v>
      </c>
      <c r="AB205" s="430"/>
      <c r="AC205" s="429"/>
      <c r="AD205" s="429"/>
      <c r="AE205" s="737"/>
      <c r="AF205" s="431"/>
      <c r="AH205" s="2878" t="s">
        <v>353</v>
      </c>
      <c r="AI205" s="2751"/>
      <c r="AJ205" s="2716"/>
      <c r="AK205" s="2708"/>
      <c r="AL205" s="2708"/>
      <c r="AM205" s="2708"/>
      <c r="AN205" s="2720"/>
      <c r="AO205" s="2730" t="s">
        <v>360</v>
      </c>
      <c r="AP205" s="2731"/>
      <c r="AQ205" s="2708" t="s">
        <v>369</v>
      </c>
      <c r="AR205" s="2710">
        <f>COUNTIF(AO161,$BN$4)+COUNTIF(AO173,$BN$4)+COUNTIF(AO185,$BN$4)</f>
        <v>0</v>
      </c>
      <c r="AS205" s="2755" t="s">
        <v>370</v>
      </c>
      <c r="AT205" s="2716"/>
      <c r="AU205" s="2708"/>
      <c r="AV205" s="2708"/>
      <c r="AW205" s="2708"/>
      <c r="AX205" s="2720"/>
      <c r="AY205" s="2716"/>
      <c r="AZ205" s="2708"/>
      <c r="BA205" s="2708"/>
      <c r="BB205" s="2708"/>
      <c r="BC205" s="2720"/>
      <c r="BD205" s="2716" t="s">
        <v>363</v>
      </c>
      <c r="BE205" s="2708"/>
      <c r="BF205" s="2708" t="s">
        <v>369</v>
      </c>
      <c r="BG205" s="2710">
        <f>COUNTIF(BD161,$BN$4)+COUNTIF(BD173,$BN$4)+COUNTIF(BD185,$BN$4)</f>
        <v>0</v>
      </c>
      <c r="BH205" s="2755" t="s">
        <v>370</v>
      </c>
      <c r="BI205" s="430"/>
      <c r="BJ205" s="429"/>
      <c r="BK205" s="429"/>
      <c r="BL205" s="737"/>
      <c r="BM205" s="878"/>
    </row>
    <row r="206" spans="1:65" ht="13.5" customHeight="1">
      <c r="A206" s="2750"/>
      <c r="B206" s="2751"/>
      <c r="C206" s="2752"/>
      <c r="D206" s="2734"/>
      <c r="E206" s="2734"/>
      <c r="F206" s="2734"/>
      <c r="G206" s="2753"/>
      <c r="H206" s="2732"/>
      <c r="I206" s="2733"/>
      <c r="J206" s="2734"/>
      <c r="K206" s="2754"/>
      <c r="L206" s="2689"/>
      <c r="M206" s="2752"/>
      <c r="N206" s="2734"/>
      <c r="O206" s="2734"/>
      <c r="P206" s="2734"/>
      <c r="Q206" s="2753"/>
      <c r="R206" s="2752"/>
      <c r="S206" s="2734"/>
      <c r="T206" s="2734"/>
      <c r="U206" s="2734"/>
      <c r="V206" s="2753"/>
      <c r="W206" s="2752"/>
      <c r="X206" s="2734"/>
      <c r="Y206" s="2734"/>
      <c r="Z206" s="2754"/>
      <c r="AA206" s="2689"/>
      <c r="AB206" s="432"/>
      <c r="AC206" s="426"/>
      <c r="AD206" s="426"/>
      <c r="AE206" s="738"/>
      <c r="AF206" s="433"/>
      <c r="AH206" s="2878"/>
      <c r="AI206" s="2751"/>
      <c r="AJ206" s="2752"/>
      <c r="AK206" s="2734"/>
      <c r="AL206" s="2734"/>
      <c r="AM206" s="2734"/>
      <c r="AN206" s="2753"/>
      <c r="AO206" s="2732"/>
      <c r="AP206" s="2733"/>
      <c r="AQ206" s="2734"/>
      <c r="AR206" s="2754"/>
      <c r="AS206" s="2689"/>
      <c r="AT206" s="2752"/>
      <c r="AU206" s="2734"/>
      <c r="AV206" s="2734"/>
      <c r="AW206" s="2734"/>
      <c r="AX206" s="2753"/>
      <c r="AY206" s="2752"/>
      <c r="AZ206" s="2734"/>
      <c r="BA206" s="2734"/>
      <c r="BB206" s="2734"/>
      <c r="BC206" s="2753"/>
      <c r="BD206" s="2752"/>
      <c r="BE206" s="2734"/>
      <c r="BF206" s="2734"/>
      <c r="BG206" s="2754"/>
      <c r="BH206" s="2689"/>
      <c r="BI206" s="432"/>
      <c r="BJ206" s="426"/>
      <c r="BK206" s="426"/>
      <c r="BL206" s="738"/>
      <c r="BM206" s="879"/>
    </row>
    <row r="207" spans="1:65" ht="13.5" customHeight="1">
      <c r="A207" s="2750" t="s">
        <v>359</v>
      </c>
      <c r="B207" s="2751"/>
      <c r="C207" s="2716"/>
      <c r="D207" s="2708"/>
      <c r="E207" s="2708"/>
      <c r="F207" s="2708"/>
      <c r="G207" s="2720"/>
      <c r="H207" s="2716"/>
      <c r="I207" s="2708"/>
      <c r="J207" s="2708"/>
      <c r="K207" s="2708"/>
      <c r="L207" s="2720"/>
      <c r="M207" s="2716" t="s">
        <v>365</v>
      </c>
      <c r="N207" s="2708"/>
      <c r="O207" s="2708" t="s">
        <v>369</v>
      </c>
      <c r="P207" s="2710">
        <f>COUNTIF(M163:M164,$BN$4)+COUNTIF(M175:M176,$BN$4)+COUNTIF(M187:M188,$BN$4)</f>
        <v>0</v>
      </c>
      <c r="Q207" s="2755" t="s">
        <v>370</v>
      </c>
      <c r="R207" s="2716"/>
      <c r="S207" s="2708"/>
      <c r="T207" s="2708"/>
      <c r="U207" s="2708"/>
      <c r="V207" s="2720"/>
      <c r="W207" s="2716" t="s">
        <v>366</v>
      </c>
      <c r="X207" s="2708"/>
      <c r="Y207" s="2708" t="s">
        <v>369</v>
      </c>
      <c r="Z207" s="2710">
        <f>COUNTIF(W163:Y168,$BN$4)+COUNTIF(W175:Y180,$BN$4)+COUNTIF(W187:Y192,$BN$4)</f>
        <v>0</v>
      </c>
      <c r="AA207" s="2755" t="s">
        <v>370</v>
      </c>
      <c r="AB207" s="2730" t="s">
        <v>367</v>
      </c>
      <c r="AC207" s="2731"/>
      <c r="AD207" s="2708" t="s">
        <v>369</v>
      </c>
      <c r="AE207" s="2709">
        <f>COUNTIF(AB163:AD168,$BN$4)+COUNTIF(AB175:AD180,$BN$4)+COUNTIF(AB187:AD192,$BN$4)</f>
        <v>0</v>
      </c>
      <c r="AF207" s="2695" t="s">
        <v>370</v>
      </c>
      <c r="AH207" s="2878" t="s">
        <v>359</v>
      </c>
      <c r="AI207" s="2751"/>
      <c r="AJ207" s="2716"/>
      <c r="AK207" s="2708"/>
      <c r="AL207" s="2708"/>
      <c r="AM207" s="2708"/>
      <c r="AN207" s="2720"/>
      <c r="AO207" s="2716"/>
      <c r="AP207" s="2708"/>
      <c r="AQ207" s="2708"/>
      <c r="AR207" s="2708"/>
      <c r="AS207" s="2720"/>
      <c r="AT207" s="2716" t="s">
        <v>365</v>
      </c>
      <c r="AU207" s="2708"/>
      <c r="AV207" s="2708" t="s">
        <v>369</v>
      </c>
      <c r="AW207" s="2710">
        <f>COUNTIF(AT163:AT164,$BN$4)+COUNTIF(AT175:AT176,$BN$4)+COUNTIF(AT187:AT188,$BN$4)</f>
        <v>0</v>
      </c>
      <c r="AX207" s="2755" t="s">
        <v>370</v>
      </c>
      <c r="AY207" s="2716"/>
      <c r="AZ207" s="2708"/>
      <c r="BA207" s="2708"/>
      <c r="BB207" s="2708"/>
      <c r="BC207" s="2720"/>
      <c r="BD207" s="2716" t="s">
        <v>366</v>
      </c>
      <c r="BE207" s="2708"/>
      <c r="BF207" s="2708" t="s">
        <v>369</v>
      </c>
      <c r="BG207" s="2885">
        <f>COUNTIF(BD163:BF168,$BN$4)+COUNTIF(BD175:BF180,$BN$4)+COUNTIF(BD187:BF192,$BN$4)</f>
        <v>2</v>
      </c>
      <c r="BH207" s="2755" t="s">
        <v>370</v>
      </c>
      <c r="BI207" s="2730" t="s">
        <v>367</v>
      </c>
      <c r="BJ207" s="2731"/>
      <c r="BK207" s="2708" t="s">
        <v>369</v>
      </c>
      <c r="BL207" s="2709">
        <f>COUNTIF(BI163:BK168,$BN$4)+COUNTIF(BI175:BK180,$BN$4)+COUNTIF(BI187:BK192,$BN$4)</f>
        <v>0</v>
      </c>
      <c r="BM207" s="2881" t="s">
        <v>370</v>
      </c>
    </row>
    <row r="208" spans="1:65" ht="13.5" customHeight="1">
      <c r="A208" s="2750"/>
      <c r="B208" s="2751"/>
      <c r="C208" s="2752"/>
      <c r="D208" s="2734"/>
      <c r="E208" s="2734"/>
      <c r="F208" s="2734"/>
      <c r="G208" s="2753"/>
      <c r="H208" s="2752"/>
      <c r="I208" s="2734"/>
      <c r="J208" s="2734"/>
      <c r="K208" s="2734"/>
      <c r="L208" s="2753"/>
      <c r="M208" s="2752"/>
      <c r="N208" s="2734"/>
      <c r="O208" s="2734"/>
      <c r="P208" s="2754"/>
      <c r="Q208" s="2689"/>
      <c r="R208" s="2752"/>
      <c r="S208" s="2734"/>
      <c r="T208" s="2734"/>
      <c r="U208" s="2734"/>
      <c r="V208" s="2753"/>
      <c r="W208" s="2752"/>
      <c r="X208" s="2734"/>
      <c r="Y208" s="2734"/>
      <c r="Z208" s="2754"/>
      <c r="AA208" s="2689"/>
      <c r="AB208" s="2732"/>
      <c r="AC208" s="2733"/>
      <c r="AD208" s="2734"/>
      <c r="AE208" s="2709"/>
      <c r="AF208" s="2696"/>
      <c r="AH208" s="2878"/>
      <c r="AI208" s="2751"/>
      <c r="AJ208" s="2752"/>
      <c r="AK208" s="2734"/>
      <c r="AL208" s="2734"/>
      <c r="AM208" s="2734"/>
      <c r="AN208" s="2753"/>
      <c r="AO208" s="2752"/>
      <c r="AP208" s="2734"/>
      <c r="AQ208" s="2734"/>
      <c r="AR208" s="2734"/>
      <c r="AS208" s="2753"/>
      <c r="AT208" s="2752"/>
      <c r="AU208" s="2734"/>
      <c r="AV208" s="2734"/>
      <c r="AW208" s="2754"/>
      <c r="AX208" s="2689"/>
      <c r="AY208" s="2752"/>
      <c r="AZ208" s="2734"/>
      <c r="BA208" s="2734"/>
      <c r="BB208" s="2734"/>
      <c r="BC208" s="2753"/>
      <c r="BD208" s="2752"/>
      <c r="BE208" s="2734"/>
      <c r="BF208" s="2734"/>
      <c r="BG208" s="2916"/>
      <c r="BH208" s="2689"/>
      <c r="BI208" s="2732"/>
      <c r="BJ208" s="2733"/>
      <c r="BK208" s="2734"/>
      <c r="BL208" s="2709"/>
      <c r="BM208" s="2882"/>
    </row>
    <row r="209" spans="1:65" ht="13.5" customHeight="1">
      <c r="A209" s="2712" t="s">
        <v>358</v>
      </c>
      <c r="B209" s="2713"/>
      <c r="C209" s="2697" t="s">
        <v>355</v>
      </c>
      <c r="D209" s="2698"/>
      <c r="E209" s="2708" t="s">
        <v>369</v>
      </c>
      <c r="F209" s="2710">
        <f>COUNTIF(C169,$BN$4)+COUNTIF(C181,$BN$4)+COUNTIF(C193,$BN$4)</f>
        <v>0</v>
      </c>
      <c r="G209" s="2720" t="s">
        <v>370</v>
      </c>
      <c r="H209" s="2716"/>
      <c r="I209" s="2708"/>
      <c r="J209" s="2708"/>
      <c r="K209" s="2708"/>
      <c r="L209" s="2720"/>
      <c r="M209" s="2697" t="s">
        <v>354</v>
      </c>
      <c r="N209" s="2698"/>
      <c r="O209" s="2708" t="s">
        <v>369</v>
      </c>
      <c r="P209" s="2710">
        <f>COUNTIF(M169,$BN$4)+COUNTIF(M181,$BN$4)+COUNTIF(M193,$BN$4)</f>
        <v>0</v>
      </c>
      <c r="Q209" s="2720" t="s">
        <v>370</v>
      </c>
      <c r="R209" s="2716"/>
      <c r="S209" s="2708"/>
      <c r="T209" s="2708"/>
      <c r="U209" s="2708"/>
      <c r="V209" s="2720"/>
      <c r="W209" s="2730"/>
      <c r="X209" s="2731"/>
      <c r="Y209" s="2731"/>
      <c r="Z209" s="2731"/>
      <c r="AA209" s="2738"/>
      <c r="AB209" s="2742" t="s">
        <v>556</v>
      </c>
      <c r="AC209" s="2743"/>
      <c r="AD209" s="2708" t="s">
        <v>369</v>
      </c>
      <c r="AE209" s="2709">
        <f>COUNTIF(AB169,$BN$4)+COUNTIF(AB181,$BN$4)+COUNTIF(AB193,$BN$4)</f>
        <v>0</v>
      </c>
      <c r="AF209" s="2695" t="s">
        <v>370</v>
      </c>
      <c r="AH209" s="2883" t="s">
        <v>358</v>
      </c>
      <c r="AI209" s="2713"/>
      <c r="AJ209" s="2697" t="s">
        <v>355</v>
      </c>
      <c r="AK209" s="2698"/>
      <c r="AL209" s="2708" t="s">
        <v>369</v>
      </c>
      <c r="AM209" s="2710">
        <f>COUNTIF(AJ169,$BN$4)+COUNTIF(AJ181,$BN$4)+COUNTIF(AJ193,$BN$4)</f>
        <v>0</v>
      </c>
      <c r="AN209" s="2720" t="s">
        <v>370</v>
      </c>
      <c r="AO209" s="2716"/>
      <c r="AP209" s="2708"/>
      <c r="AQ209" s="2708"/>
      <c r="AR209" s="2708"/>
      <c r="AS209" s="2720"/>
      <c r="AT209" s="2697" t="s">
        <v>354</v>
      </c>
      <c r="AU209" s="2698"/>
      <c r="AV209" s="2708" t="s">
        <v>369</v>
      </c>
      <c r="AW209" s="2710">
        <f>COUNTIF(AT169,$BN$4)+COUNTIF(AT181,$BN$4)+COUNTIF(AT193,$BN$4)</f>
        <v>0</v>
      </c>
      <c r="AX209" s="2720" t="s">
        <v>370</v>
      </c>
      <c r="AY209" s="2716"/>
      <c r="AZ209" s="2708"/>
      <c r="BA209" s="2708"/>
      <c r="BB209" s="2708"/>
      <c r="BC209" s="2720"/>
      <c r="BD209" s="2730"/>
      <c r="BE209" s="2731"/>
      <c r="BF209" s="2731"/>
      <c r="BG209" s="2731"/>
      <c r="BH209" s="2738"/>
      <c r="BI209" s="2742" t="s">
        <v>556</v>
      </c>
      <c r="BJ209" s="2743"/>
      <c r="BK209" s="2708" t="s">
        <v>369</v>
      </c>
      <c r="BL209" s="2709">
        <f>COUNTIF(BI169,$BN$4)+COUNTIF(BI181,$BN$4)+COUNTIF(BI193,$BN$4)</f>
        <v>0</v>
      </c>
      <c r="BM209" s="2881" t="s">
        <v>370</v>
      </c>
    </row>
    <row r="210" spans="1:65" ht="13.5" customHeight="1">
      <c r="A210" s="2735"/>
      <c r="B210" s="2736"/>
      <c r="C210" s="2700"/>
      <c r="D210" s="2701"/>
      <c r="E210" s="2704"/>
      <c r="F210" s="2737"/>
      <c r="G210" s="2705"/>
      <c r="H210" s="2703"/>
      <c r="I210" s="2704"/>
      <c r="J210" s="2704"/>
      <c r="K210" s="2704"/>
      <c r="L210" s="2705"/>
      <c r="M210" s="2700"/>
      <c r="N210" s="2701"/>
      <c r="O210" s="2704"/>
      <c r="P210" s="2737"/>
      <c r="Q210" s="2705"/>
      <c r="R210" s="2703"/>
      <c r="S210" s="2704"/>
      <c r="T210" s="2704"/>
      <c r="U210" s="2704"/>
      <c r="V210" s="2705"/>
      <c r="W210" s="2739"/>
      <c r="X210" s="2740"/>
      <c r="Y210" s="2740"/>
      <c r="Z210" s="2740"/>
      <c r="AA210" s="2741"/>
      <c r="AB210" s="2744"/>
      <c r="AC210" s="2745"/>
      <c r="AD210" s="2734"/>
      <c r="AE210" s="2709"/>
      <c r="AF210" s="2696"/>
      <c r="AH210" s="2884"/>
      <c r="AI210" s="2736"/>
      <c r="AJ210" s="2700"/>
      <c r="AK210" s="2701"/>
      <c r="AL210" s="2704"/>
      <c r="AM210" s="2737"/>
      <c r="AN210" s="2705"/>
      <c r="AO210" s="2703"/>
      <c r="AP210" s="2704"/>
      <c r="AQ210" s="2704"/>
      <c r="AR210" s="2704"/>
      <c r="AS210" s="2705"/>
      <c r="AT210" s="2700"/>
      <c r="AU210" s="2701"/>
      <c r="AV210" s="2704"/>
      <c r="AW210" s="2737"/>
      <c r="AX210" s="2705"/>
      <c r="AY210" s="2703"/>
      <c r="AZ210" s="2704"/>
      <c r="BA210" s="2704"/>
      <c r="BB210" s="2704"/>
      <c r="BC210" s="2705"/>
      <c r="BD210" s="2739"/>
      <c r="BE210" s="2740"/>
      <c r="BF210" s="2740"/>
      <c r="BG210" s="2740"/>
      <c r="BH210" s="2741"/>
      <c r="BI210" s="2744"/>
      <c r="BJ210" s="2745"/>
      <c r="BK210" s="2734"/>
      <c r="BL210" s="2709"/>
      <c r="BM210" s="2882"/>
    </row>
    <row r="211" spans="1:65" ht="13.5" customHeight="1">
      <c r="A211" s="2735"/>
      <c r="B211" s="2736"/>
      <c r="C211" s="2746" t="s">
        <v>509</v>
      </c>
      <c r="D211" s="2747"/>
      <c r="E211" s="2708" t="s">
        <v>369</v>
      </c>
      <c r="F211" s="2710">
        <f>COUNTIF(C170,$BN$4)+COUNTIF(C182,$BN$4)+COUNTIF(C194,$BN$4)</f>
        <v>0</v>
      </c>
      <c r="G211" s="2720" t="s">
        <v>370</v>
      </c>
      <c r="H211" s="2716"/>
      <c r="I211" s="2708"/>
      <c r="J211" s="2708"/>
      <c r="K211" s="2708"/>
      <c r="L211" s="2720"/>
      <c r="M211" s="2746" t="s">
        <v>517</v>
      </c>
      <c r="N211" s="2747"/>
      <c r="O211" s="2708" t="s">
        <v>369</v>
      </c>
      <c r="P211" s="2710">
        <f>COUNTIF(M170,$BN$4)+COUNTIF(M182,$BN$4)+COUNTIF(M194,$BN$4)</f>
        <v>0</v>
      </c>
      <c r="Q211" s="2720" t="s">
        <v>370</v>
      </c>
      <c r="R211" s="2703"/>
      <c r="S211" s="2704"/>
      <c r="T211" s="2704"/>
      <c r="U211" s="2704"/>
      <c r="V211" s="2705"/>
      <c r="W211" s="2739"/>
      <c r="X211" s="2740"/>
      <c r="Y211" s="2740"/>
      <c r="Z211" s="2740"/>
      <c r="AA211" s="2741"/>
      <c r="AB211" s="2742" t="s">
        <v>364</v>
      </c>
      <c r="AC211" s="2743"/>
      <c r="AD211" s="2708" t="s">
        <v>369</v>
      </c>
      <c r="AE211" s="2709">
        <f>COUNTIF(AB170,$BN$4)+COUNTIF(AB182,$BN$4)+COUNTIF(AB194,$BN$4)</f>
        <v>0</v>
      </c>
      <c r="AF211" s="2695" t="s">
        <v>370</v>
      </c>
      <c r="AH211" s="2884"/>
      <c r="AI211" s="2736"/>
      <c r="AJ211" s="2746" t="s">
        <v>509</v>
      </c>
      <c r="AK211" s="2747"/>
      <c r="AL211" s="2708" t="s">
        <v>369</v>
      </c>
      <c r="AM211" s="2885">
        <f>COUNTIF(AJ170,$BN$4)+COUNTIF(AJ182,$BN$4)+COUNTIF(AJ194,$BN$4)</f>
        <v>0</v>
      </c>
      <c r="AN211" s="2720" t="s">
        <v>370</v>
      </c>
      <c r="AO211" s="2716"/>
      <c r="AP211" s="2708"/>
      <c r="AQ211" s="2708"/>
      <c r="AR211" s="2708"/>
      <c r="AS211" s="2720"/>
      <c r="AT211" s="2746" t="s">
        <v>517</v>
      </c>
      <c r="AU211" s="2747"/>
      <c r="AV211" s="2708" t="s">
        <v>369</v>
      </c>
      <c r="AW211" s="2710">
        <f>COUNTIF(AT170,$BN$4)+COUNTIF(AT182,$BN$4)+COUNTIF(AT194,$BN$4)</f>
        <v>0</v>
      </c>
      <c r="AX211" s="2720" t="s">
        <v>370</v>
      </c>
      <c r="AY211" s="2703"/>
      <c r="AZ211" s="2704"/>
      <c r="BA211" s="2704"/>
      <c r="BB211" s="2704"/>
      <c r="BC211" s="2705"/>
      <c r="BD211" s="2739"/>
      <c r="BE211" s="2740"/>
      <c r="BF211" s="2740"/>
      <c r="BG211" s="2740"/>
      <c r="BH211" s="2741"/>
      <c r="BI211" s="2742" t="s">
        <v>364</v>
      </c>
      <c r="BJ211" s="2743"/>
      <c r="BK211" s="2708" t="s">
        <v>369</v>
      </c>
      <c r="BL211" s="2709">
        <f>COUNTIF(BI170,$BN$4)+COUNTIF(BI182,$BN$4)+COUNTIF(BI194,$BN$4)</f>
        <v>0</v>
      </c>
      <c r="BM211" s="2881" t="s">
        <v>370</v>
      </c>
    </row>
    <row r="212" spans="1:65" ht="13.5" customHeight="1">
      <c r="A212" s="2735"/>
      <c r="B212" s="2736"/>
      <c r="C212" s="2748"/>
      <c r="D212" s="2749"/>
      <c r="E212" s="2704"/>
      <c r="F212" s="2737"/>
      <c r="G212" s="2705"/>
      <c r="H212" s="2703"/>
      <c r="I212" s="2704"/>
      <c r="J212" s="2704"/>
      <c r="K212" s="2704"/>
      <c r="L212" s="2705"/>
      <c r="M212" s="2748"/>
      <c r="N212" s="2749"/>
      <c r="O212" s="2704"/>
      <c r="P212" s="2737"/>
      <c r="Q212" s="2705"/>
      <c r="R212" s="2703"/>
      <c r="S212" s="2704"/>
      <c r="T212" s="2704"/>
      <c r="U212" s="2704"/>
      <c r="V212" s="2705"/>
      <c r="W212" s="2739"/>
      <c r="X212" s="2740"/>
      <c r="Y212" s="2740"/>
      <c r="Z212" s="2740"/>
      <c r="AA212" s="2741"/>
      <c r="AB212" s="2744"/>
      <c r="AC212" s="2745"/>
      <c r="AD212" s="2734"/>
      <c r="AE212" s="2709"/>
      <c r="AF212" s="2696"/>
      <c r="AH212" s="2884"/>
      <c r="AI212" s="2736"/>
      <c r="AJ212" s="2748"/>
      <c r="AK212" s="2749"/>
      <c r="AL212" s="2704"/>
      <c r="AM212" s="2886"/>
      <c r="AN212" s="2705"/>
      <c r="AO212" s="2703"/>
      <c r="AP212" s="2704"/>
      <c r="AQ212" s="2704"/>
      <c r="AR212" s="2704"/>
      <c r="AS212" s="2705"/>
      <c r="AT212" s="2748"/>
      <c r="AU212" s="2749"/>
      <c r="AV212" s="2704"/>
      <c r="AW212" s="2737"/>
      <c r="AX212" s="2705"/>
      <c r="AY212" s="2703"/>
      <c r="AZ212" s="2704"/>
      <c r="BA212" s="2704"/>
      <c r="BB212" s="2704"/>
      <c r="BC212" s="2705"/>
      <c r="BD212" s="2739"/>
      <c r="BE212" s="2740"/>
      <c r="BF212" s="2740"/>
      <c r="BG212" s="2740"/>
      <c r="BH212" s="2741"/>
      <c r="BI212" s="2744"/>
      <c r="BJ212" s="2745"/>
      <c r="BK212" s="2734"/>
      <c r="BL212" s="2709"/>
      <c r="BM212" s="2882"/>
    </row>
    <row r="213" spans="1:65" ht="13.5" customHeight="1">
      <c r="A213" s="2735"/>
      <c r="B213" s="2736"/>
      <c r="C213" s="2697"/>
      <c r="D213" s="2698"/>
      <c r="E213" s="2698"/>
      <c r="F213" s="2698"/>
      <c r="G213" s="2699"/>
      <c r="H213" s="2703"/>
      <c r="I213" s="2704"/>
      <c r="J213" s="2704"/>
      <c r="K213" s="2704"/>
      <c r="L213" s="2705"/>
      <c r="M213" s="2697"/>
      <c r="N213" s="2698"/>
      <c r="O213" s="2698"/>
      <c r="P213" s="2698"/>
      <c r="Q213" s="2699"/>
      <c r="R213" s="2703"/>
      <c r="S213" s="2704"/>
      <c r="T213" s="2704"/>
      <c r="U213" s="2704"/>
      <c r="V213" s="2705"/>
      <c r="W213" s="2739"/>
      <c r="X213" s="2740"/>
      <c r="Y213" s="2740"/>
      <c r="Z213" s="2740"/>
      <c r="AA213" s="2741"/>
      <c r="AB213" s="2706" t="s">
        <v>508</v>
      </c>
      <c r="AC213" s="2707"/>
      <c r="AD213" s="2708" t="s">
        <v>369</v>
      </c>
      <c r="AE213" s="2709">
        <f>COUNTIF(AD169,$BN$4)+COUNTIF(AD181,$BN$4)+COUNTIF(AD193,$BN$4)</f>
        <v>0</v>
      </c>
      <c r="AF213" s="2695" t="s">
        <v>370</v>
      </c>
      <c r="AH213" s="2884"/>
      <c r="AI213" s="2736"/>
      <c r="AJ213" s="2697"/>
      <c r="AK213" s="2698"/>
      <c r="AL213" s="2698"/>
      <c r="AM213" s="2698"/>
      <c r="AN213" s="2699"/>
      <c r="AO213" s="2703"/>
      <c r="AP213" s="2704"/>
      <c r="AQ213" s="2704"/>
      <c r="AR213" s="2704"/>
      <c r="AS213" s="2705"/>
      <c r="AT213" s="2697"/>
      <c r="AU213" s="2698"/>
      <c r="AV213" s="2698"/>
      <c r="AW213" s="2698"/>
      <c r="AX213" s="2699"/>
      <c r="AY213" s="2703"/>
      <c r="AZ213" s="2704"/>
      <c r="BA213" s="2704"/>
      <c r="BB213" s="2704"/>
      <c r="BC213" s="2705"/>
      <c r="BD213" s="2739"/>
      <c r="BE213" s="2740"/>
      <c r="BF213" s="2740"/>
      <c r="BG213" s="2740"/>
      <c r="BH213" s="2741"/>
      <c r="BI213" s="2706" t="s">
        <v>508</v>
      </c>
      <c r="BJ213" s="2707"/>
      <c r="BK213" s="2708" t="s">
        <v>369</v>
      </c>
      <c r="BL213" s="2709">
        <f>COUNTIF(BK169,$BN$4)+COUNTIF(BK181,$BN$4)+COUNTIF(BK193,$BN$4)</f>
        <v>0</v>
      </c>
      <c r="BM213" s="2881" t="s">
        <v>370</v>
      </c>
    </row>
    <row r="214" spans="1:65" ht="13.5" customHeight="1">
      <c r="A214" s="2735"/>
      <c r="B214" s="2736"/>
      <c r="C214" s="2700"/>
      <c r="D214" s="2701"/>
      <c r="E214" s="2701"/>
      <c r="F214" s="2701"/>
      <c r="G214" s="2702"/>
      <c r="H214" s="2703"/>
      <c r="I214" s="2704"/>
      <c r="J214" s="2704"/>
      <c r="K214" s="2704"/>
      <c r="L214" s="2705"/>
      <c r="M214" s="2700"/>
      <c r="N214" s="2701"/>
      <c r="O214" s="2701"/>
      <c r="P214" s="2701"/>
      <c r="Q214" s="2702"/>
      <c r="R214" s="2703"/>
      <c r="S214" s="2704"/>
      <c r="T214" s="2704"/>
      <c r="U214" s="2704"/>
      <c r="V214" s="2705"/>
      <c r="W214" s="2739"/>
      <c r="X214" s="2740"/>
      <c r="Y214" s="2740"/>
      <c r="Z214" s="2740"/>
      <c r="AA214" s="2741"/>
      <c r="AB214" s="2706"/>
      <c r="AC214" s="2707"/>
      <c r="AD214" s="2704"/>
      <c r="AE214" s="2710"/>
      <c r="AF214" s="2711"/>
      <c r="AH214" s="2884"/>
      <c r="AI214" s="2736"/>
      <c r="AJ214" s="2700"/>
      <c r="AK214" s="2701"/>
      <c r="AL214" s="2701"/>
      <c r="AM214" s="2701"/>
      <c r="AN214" s="2702"/>
      <c r="AO214" s="2703"/>
      <c r="AP214" s="2704"/>
      <c r="AQ214" s="2704"/>
      <c r="AR214" s="2704"/>
      <c r="AS214" s="2705"/>
      <c r="AT214" s="2700"/>
      <c r="AU214" s="2701"/>
      <c r="AV214" s="2701"/>
      <c r="AW214" s="2701"/>
      <c r="AX214" s="2702"/>
      <c r="AY214" s="2703"/>
      <c r="AZ214" s="2704"/>
      <c r="BA214" s="2704"/>
      <c r="BB214" s="2704"/>
      <c r="BC214" s="2705"/>
      <c r="BD214" s="2739"/>
      <c r="BE214" s="2740"/>
      <c r="BF214" s="2740"/>
      <c r="BG214" s="2740"/>
      <c r="BH214" s="2741"/>
      <c r="BI214" s="2706"/>
      <c r="BJ214" s="2707"/>
      <c r="BK214" s="2704"/>
      <c r="BL214" s="2710"/>
      <c r="BM214" s="2887"/>
    </row>
    <row r="215" spans="1:65" ht="13.5" customHeight="1">
      <c r="A215" s="2712" t="s">
        <v>81</v>
      </c>
      <c r="B215" s="2713"/>
      <c r="C215" s="2716" t="s">
        <v>369</v>
      </c>
      <c r="D215" s="2718">
        <f>SUM(C201:G212)</f>
        <v>0</v>
      </c>
      <c r="E215" s="2718"/>
      <c r="F215" s="2718"/>
      <c r="G215" s="2720" t="s">
        <v>370</v>
      </c>
      <c r="H215" s="2708" t="s">
        <v>369</v>
      </c>
      <c r="I215" s="2710">
        <f>SUM(H201:L214)</f>
        <v>0</v>
      </c>
      <c r="J215" s="2710"/>
      <c r="K215" s="2710"/>
      <c r="L215" s="2720" t="s">
        <v>370</v>
      </c>
      <c r="M215" s="2708" t="s">
        <v>369</v>
      </c>
      <c r="N215" s="2718">
        <f>SUM(M201:Q214)</f>
        <v>0</v>
      </c>
      <c r="O215" s="2718"/>
      <c r="P215" s="2718"/>
      <c r="Q215" s="2720" t="s">
        <v>370</v>
      </c>
      <c r="R215" s="2708" t="s">
        <v>369</v>
      </c>
      <c r="S215" s="2710">
        <f>SUM(R201:V214)</f>
        <v>0</v>
      </c>
      <c r="T215" s="2710"/>
      <c r="U215" s="2710"/>
      <c r="V215" s="2720" t="s">
        <v>370</v>
      </c>
      <c r="W215" s="2708" t="s">
        <v>369</v>
      </c>
      <c r="X215" s="2724">
        <f>SUM(W201:AA214)</f>
        <v>0</v>
      </c>
      <c r="Y215" s="2724"/>
      <c r="Z215" s="2724"/>
      <c r="AA215" s="2720" t="s">
        <v>370</v>
      </c>
      <c r="AB215" s="2708" t="s">
        <v>369</v>
      </c>
      <c r="AC215" s="2726">
        <f>SUM(AB201:AF214)</f>
        <v>0</v>
      </c>
      <c r="AD215" s="2726"/>
      <c r="AE215" s="2726"/>
      <c r="AF215" s="2728" t="s">
        <v>370</v>
      </c>
      <c r="AH215" s="2883" t="s">
        <v>81</v>
      </c>
      <c r="AI215" s="2713"/>
      <c r="AJ215" s="2716" t="s">
        <v>369</v>
      </c>
      <c r="AK215" s="2899">
        <f>SUM(AJ201:AN212)</f>
        <v>0</v>
      </c>
      <c r="AL215" s="2899"/>
      <c r="AM215" s="2899"/>
      <c r="AN215" s="2720" t="s">
        <v>370</v>
      </c>
      <c r="AO215" s="2708" t="s">
        <v>369</v>
      </c>
      <c r="AP215" s="2710">
        <f>SUM(AO201:AS214)</f>
        <v>0</v>
      </c>
      <c r="AQ215" s="2710"/>
      <c r="AR215" s="2710"/>
      <c r="AS215" s="2720" t="s">
        <v>370</v>
      </c>
      <c r="AT215" s="2708" t="s">
        <v>369</v>
      </c>
      <c r="AU215" s="2718">
        <f>SUM(AT201:AX214)</f>
        <v>0</v>
      </c>
      <c r="AV215" s="2718"/>
      <c r="AW215" s="2718"/>
      <c r="AX215" s="2720" t="s">
        <v>370</v>
      </c>
      <c r="AY215" s="2708" t="s">
        <v>369</v>
      </c>
      <c r="AZ215" s="2710">
        <f>SUM(AY201:BC214)</f>
        <v>0</v>
      </c>
      <c r="BA215" s="2710"/>
      <c r="BB215" s="2710"/>
      <c r="BC215" s="2720" t="s">
        <v>370</v>
      </c>
      <c r="BD215" s="2708" t="s">
        <v>369</v>
      </c>
      <c r="BE215" s="2926">
        <f>SUM(BD201:BH214)</f>
        <v>2</v>
      </c>
      <c r="BF215" s="2926"/>
      <c r="BG215" s="2926"/>
      <c r="BH215" s="2720" t="s">
        <v>370</v>
      </c>
      <c r="BI215" s="2708" t="s">
        <v>369</v>
      </c>
      <c r="BJ215" s="2726">
        <f>SUM(BI201:BM214)</f>
        <v>0</v>
      </c>
      <c r="BK215" s="2726"/>
      <c r="BL215" s="2726"/>
      <c r="BM215" s="2879" t="s">
        <v>370</v>
      </c>
    </row>
    <row r="216" spans="1:65" ht="13.5" customHeight="1" thickBot="1">
      <c r="A216" s="2714"/>
      <c r="B216" s="2715"/>
      <c r="C216" s="2717"/>
      <c r="D216" s="2719"/>
      <c r="E216" s="2719"/>
      <c r="F216" s="2719"/>
      <c r="G216" s="2721"/>
      <c r="H216" s="2722"/>
      <c r="I216" s="2723"/>
      <c r="J216" s="2723"/>
      <c r="K216" s="2723"/>
      <c r="L216" s="2721"/>
      <c r="M216" s="2722"/>
      <c r="N216" s="2719"/>
      <c r="O216" s="2719"/>
      <c r="P216" s="2719"/>
      <c r="Q216" s="2721"/>
      <c r="R216" s="2722"/>
      <c r="S216" s="2723"/>
      <c r="T216" s="2723"/>
      <c r="U216" s="2723"/>
      <c r="V216" s="2721"/>
      <c r="W216" s="2722"/>
      <c r="X216" s="2725"/>
      <c r="Y216" s="2725"/>
      <c r="Z216" s="2725"/>
      <c r="AA216" s="2721"/>
      <c r="AB216" s="2722"/>
      <c r="AC216" s="2727"/>
      <c r="AD216" s="2727"/>
      <c r="AE216" s="2727"/>
      <c r="AF216" s="2729"/>
      <c r="AH216" s="2898"/>
      <c r="AI216" s="2715"/>
      <c r="AJ216" s="2717"/>
      <c r="AK216" s="2900"/>
      <c r="AL216" s="2900"/>
      <c r="AM216" s="2900"/>
      <c r="AN216" s="2721"/>
      <c r="AO216" s="2722"/>
      <c r="AP216" s="2723"/>
      <c r="AQ216" s="2723"/>
      <c r="AR216" s="2723"/>
      <c r="AS216" s="2721"/>
      <c r="AT216" s="2722"/>
      <c r="AU216" s="2719"/>
      <c r="AV216" s="2719"/>
      <c r="AW216" s="2719"/>
      <c r="AX216" s="2721"/>
      <c r="AY216" s="2722"/>
      <c r="AZ216" s="2723"/>
      <c r="BA216" s="2723"/>
      <c r="BB216" s="2723"/>
      <c r="BC216" s="2721"/>
      <c r="BD216" s="2722"/>
      <c r="BE216" s="2927"/>
      <c r="BF216" s="2927"/>
      <c r="BG216" s="2927"/>
      <c r="BH216" s="2721"/>
      <c r="BI216" s="2722"/>
      <c r="BJ216" s="2727"/>
      <c r="BK216" s="2727"/>
      <c r="BL216" s="2727"/>
      <c r="BM216" s="2888"/>
    </row>
    <row r="217" spans="1:65" ht="13.5" customHeight="1">
      <c r="A217" s="2661" t="s">
        <v>550</v>
      </c>
      <c r="B217" s="2662"/>
      <c r="C217" s="2662"/>
      <c r="D217" s="2662"/>
      <c r="E217" s="2662"/>
      <c r="F217" s="2662"/>
      <c r="G217" s="2662"/>
      <c r="H217" s="2662"/>
      <c r="I217" s="2662"/>
      <c r="J217" s="2662"/>
      <c r="K217" s="2662"/>
      <c r="L217" s="2662"/>
      <c r="M217" s="2662"/>
      <c r="N217" s="2662"/>
      <c r="O217" s="2662"/>
      <c r="P217" s="2662"/>
      <c r="Q217" s="2662"/>
      <c r="R217" s="2662"/>
      <c r="S217" s="2662"/>
      <c r="T217" s="2662"/>
      <c r="U217" s="2662"/>
      <c r="V217" s="2662"/>
      <c r="W217" s="2662"/>
      <c r="X217" s="2662"/>
      <c r="Y217" s="2662"/>
      <c r="Z217" s="2662"/>
      <c r="AA217" s="2662"/>
      <c r="AB217" s="2662"/>
      <c r="AC217" s="2662"/>
      <c r="AD217" s="2662"/>
      <c r="AE217" s="2662"/>
      <c r="AF217" s="2663"/>
      <c r="AH217" s="2889" t="s">
        <v>550</v>
      </c>
      <c r="AI217" s="2662"/>
      <c r="AJ217" s="2662"/>
      <c r="AK217" s="2662"/>
      <c r="AL217" s="2662"/>
      <c r="AM217" s="2662"/>
      <c r="AN217" s="2662"/>
      <c r="AO217" s="2662"/>
      <c r="AP217" s="2662"/>
      <c r="AQ217" s="2662"/>
      <c r="AR217" s="2662"/>
      <c r="AS217" s="2662"/>
      <c r="AT217" s="2662"/>
      <c r="AU217" s="2662"/>
      <c r="AV217" s="2662"/>
      <c r="AW217" s="2662"/>
      <c r="AX217" s="2662"/>
      <c r="AY217" s="2662"/>
      <c r="AZ217" s="2662"/>
      <c r="BA217" s="2662"/>
      <c r="BB217" s="2662"/>
      <c r="BC217" s="2662"/>
      <c r="BD217" s="2662"/>
      <c r="BE217" s="2662"/>
      <c r="BF217" s="2662"/>
      <c r="BG217" s="2662"/>
      <c r="BH217" s="2662"/>
      <c r="BI217" s="2662"/>
      <c r="BJ217" s="2662"/>
      <c r="BK217" s="2662"/>
      <c r="BL217" s="2662"/>
      <c r="BM217" s="2890"/>
    </row>
    <row r="218" spans="1:65" ht="13.5" customHeight="1">
      <c r="A218" s="2664"/>
      <c r="B218" s="2665"/>
      <c r="C218" s="2665"/>
      <c r="D218" s="2665"/>
      <c r="E218" s="2665"/>
      <c r="F218" s="2665"/>
      <c r="G218" s="2665"/>
      <c r="H218" s="2665"/>
      <c r="I218" s="2665"/>
      <c r="J218" s="2665"/>
      <c r="K218" s="2665"/>
      <c r="L218" s="2665"/>
      <c r="M218" s="2665"/>
      <c r="N218" s="2665"/>
      <c r="O218" s="2665"/>
      <c r="P218" s="2665"/>
      <c r="Q218" s="2665"/>
      <c r="R218" s="2665"/>
      <c r="S218" s="2665"/>
      <c r="T218" s="2665"/>
      <c r="U218" s="2665"/>
      <c r="V218" s="2665"/>
      <c r="W218" s="2665"/>
      <c r="X218" s="2665"/>
      <c r="Y218" s="2665"/>
      <c r="Z218" s="2665"/>
      <c r="AA218" s="2665"/>
      <c r="AB218" s="2665"/>
      <c r="AC218" s="2665"/>
      <c r="AD218" s="2665"/>
      <c r="AE218" s="2665"/>
      <c r="AF218" s="2666"/>
      <c r="AH218" s="2891"/>
      <c r="AI218" s="2665"/>
      <c r="AJ218" s="2665"/>
      <c r="AK218" s="2665"/>
      <c r="AL218" s="2665"/>
      <c r="AM218" s="2665"/>
      <c r="AN218" s="2665"/>
      <c r="AO218" s="2665"/>
      <c r="AP218" s="2665"/>
      <c r="AQ218" s="2665"/>
      <c r="AR218" s="2665"/>
      <c r="AS218" s="2665"/>
      <c r="AT218" s="2665"/>
      <c r="AU218" s="2665"/>
      <c r="AV218" s="2665"/>
      <c r="AW218" s="2665"/>
      <c r="AX218" s="2665"/>
      <c r="AY218" s="2665"/>
      <c r="AZ218" s="2665"/>
      <c r="BA218" s="2665"/>
      <c r="BB218" s="2665"/>
      <c r="BC218" s="2665"/>
      <c r="BD218" s="2665"/>
      <c r="BE218" s="2665"/>
      <c r="BF218" s="2665"/>
      <c r="BG218" s="2665"/>
      <c r="BH218" s="2665"/>
      <c r="BI218" s="2665"/>
      <c r="BJ218" s="2665"/>
      <c r="BK218" s="2665"/>
      <c r="BL218" s="2665"/>
      <c r="BM218" s="2892"/>
    </row>
    <row r="219" spans="1:65" ht="13.5" customHeight="1">
      <c r="A219" s="2667" t="s">
        <v>356</v>
      </c>
      <c r="B219" s="2668"/>
      <c r="C219" s="2669">
        <v>1500</v>
      </c>
      <c r="D219" s="2670"/>
      <c r="E219" s="2670"/>
      <c r="F219" s="2670"/>
      <c r="G219" s="2670"/>
      <c r="H219" s="2671">
        <v>1200</v>
      </c>
      <c r="I219" s="2672"/>
      <c r="J219" s="2672"/>
      <c r="K219" s="2672"/>
      <c r="L219" s="2672"/>
      <c r="M219" s="2670">
        <v>900</v>
      </c>
      <c r="N219" s="2670"/>
      <c r="O219" s="2670"/>
      <c r="P219" s="2670"/>
      <c r="Q219" s="2670"/>
      <c r="R219" s="2672">
        <v>750</v>
      </c>
      <c r="S219" s="2672"/>
      <c r="T219" s="2672"/>
      <c r="U219" s="2672"/>
      <c r="V219" s="2672"/>
      <c r="W219" s="2673">
        <v>600</v>
      </c>
      <c r="X219" s="2673"/>
      <c r="Y219" s="2673"/>
      <c r="Z219" s="2673"/>
      <c r="AA219" s="2673"/>
      <c r="AB219" s="2674">
        <v>300</v>
      </c>
      <c r="AC219" s="2674"/>
      <c r="AD219" s="2674"/>
      <c r="AE219" s="2674"/>
      <c r="AF219" s="2675"/>
      <c r="AH219" s="2893" t="s">
        <v>356</v>
      </c>
      <c r="AI219" s="2668"/>
      <c r="AJ219" s="2894">
        <v>1500</v>
      </c>
      <c r="AK219" s="2895"/>
      <c r="AL219" s="2895"/>
      <c r="AM219" s="2895"/>
      <c r="AN219" s="2895"/>
      <c r="AO219" s="2896">
        <v>1200</v>
      </c>
      <c r="AP219" s="2668"/>
      <c r="AQ219" s="2668"/>
      <c r="AR219" s="2668"/>
      <c r="AS219" s="2668"/>
      <c r="AT219" s="2670">
        <v>900</v>
      </c>
      <c r="AU219" s="2670"/>
      <c r="AV219" s="2670"/>
      <c r="AW219" s="2670"/>
      <c r="AX219" s="2670"/>
      <c r="AY219" s="2672">
        <v>750</v>
      </c>
      <c r="AZ219" s="2672"/>
      <c r="BA219" s="2672"/>
      <c r="BB219" s="2672"/>
      <c r="BC219" s="2672"/>
      <c r="BD219" s="2673">
        <v>600</v>
      </c>
      <c r="BE219" s="2673"/>
      <c r="BF219" s="2673"/>
      <c r="BG219" s="2673"/>
      <c r="BH219" s="2673"/>
      <c r="BI219" s="2674">
        <v>300</v>
      </c>
      <c r="BJ219" s="2674"/>
      <c r="BK219" s="2674"/>
      <c r="BL219" s="2674"/>
      <c r="BM219" s="2897"/>
    </row>
    <row r="220" spans="1:65" ht="13.5" customHeight="1">
      <c r="A220" s="2676" t="s">
        <v>357</v>
      </c>
      <c r="B220" s="2677"/>
      <c r="C220" s="2678">
        <v>6000</v>
      </c>
      <c r="D220" s="2678"/>
      <c r="E220" s="2678"/>
      <c r="F220" s="2678"/>
      <c r="G220" s="2678"/>
      <c r="H220" s="2679">
        <v>4800</v>
      </c>
      <c r="I220" s="2679"/>
      <c r="J220" s="2679"/>
      <c r="K220" s="2679"/>
      <c r="L220" s="2679"/>
      <c r="M220" s="2678">
        <v>3600</v>
      </c>
      <c r="N220" s="2678"/>
      <c r="O220" s="2678"/>
      <c r="P220" s="2678"/>
      <c r="Q220" s="2678"/>
      <c r="R220" s="2679">
        <v>3000</v>
      </c>
      <c r="S220" s="2679"/>
      <c r="T220" s="2679"/>
      <c r="U220" s="2679"/>
      <c r="V220" s="2679"/>
      <c r="W220" s="2680">
        <v>2400</v>
      </c>
      <c r="X220" s="2681"/>
      <c r="Y220" s="2681"/>
      <c r="Z220" s="2681"/>
      <c r="AA220" s="2681"/>
      <c r="AB220" s="2682">
        <v>1200</v>
      </c>
      <c r="AC220" s="2683"/>
      <c r="AD220" s="2683"/>
      <c r="AE220" s="2683"/>
      <c r="AF220" s="2684"/>
      <c r="AH220" s="2872" t="s">
        <v>357</v>
      </c>
      <c r="AI220" s="2677"/>
      <c r="AJ220" s="2911">
        <v>6000</v>
      </c>
      <c r="AK220" s="2911"/>
      <c r="AL220" s="2911"/>
      <c r="AM220" s="2911"/>
      <c r="AN220" s="2911"/>
      <c r="AO220" s="2912">
        <v>4800</v>
      </c>
      <c r="AP220" s="2912"/>
      <c r="AQ220" s="2912"/>
      <c r="AR220" s="2912"/>
      <c r="AS220" s="2912"/>
      <c r="AT220" s="2678">
        <v>3600</v>
      </c>
      <c r="AU220" s="2678"/>
      <c r="AV220" s="2678"/>
      <c r="AW220" s="2678"/>
      <c r="AX220" s="2678"/>
      <c r="AY220" s="2679">
        <v>3000</v>
      </c>
      <c r="AZ220" s="2679"/>
      <c r="BA220" s="2679"/>
      <c r="BB220" s="2679"/>
      <c r="BC220" s="2679"/>
      <c r="BD220" s="2680">
        <v>2400</v>
      </c>
      <c r="BE220" s="2681"/>
      <c r="BF220" s="2681"/>
      <c r="BG220" s="2681"/>
      <c r="BH220" s="2681"/>
      <c r="BI220" s="2682">
        <v>1200</v>
      </c>
      <c r="BJ220" s="2683"/>
      <c r="BK220" s="2683"/>
      <c r="BL220" s="2683"/>
      <c r="BM220" s="2913"/>
    </row>
    <row r="221" spans="1:65" ht="13.5" customHeight="1">
      <c r="A221" s="2685" t="s">
        <v>350</v>
      </c>
      <c r="B221" s="2686"/>
      <c r="C221" s="438"/>
      <c r="D221" s="2687" t="s">
        <v>515</v>
      </c>
      <c r="E221" s="2688"/>
      <c r="F221" s="2688"/>
      <c r="G221" s="2689"/>
      <c r="H221" s="296"/>
      <c r="I221" s="314"/>
      <c r="J221" s="314"/>
      <c r="K221" s="314"/>
      <c r="L221" s="902"/>
      <c r="M221" s="434"/>
      <c r="N221" s="435"/>
      <c r="O221" s="435"/>
      <c r="P221" s="435"/>
      <c r="Q221" s="903"/>
      <c r="R221" s="438"/>
      <c r="S221" s="2690" t="s">
        <v>526</v>
      </c>
      <c r="T221" s="2691"/>
      <c r="U221" s="2691"/>
      <c r="V221" s="2692"/>
      <c r="W221" s="443"/>
      <c r="X221" s="888"/>
      <c r="Y221" s="888"/>
      <c r="Z221" s="888"/>
      <c r="AA221" s="903"/>
      <c r="AB221" s="445"/>
      <c r="AC221" s="2693"/>
      <c r="AD221" s="2693"/>
      <c r="AE221" s="2693"/>
      <c r="AF221" s="2694"/>
      <c r="AH221" s="2914" t="s">
        <v>350</v>
      </c>
      <c r="AI221" s="2686"/>
      <c r="AJ221" s="438"/>
      <c r="AK221" s="2687" t="s">
        <v>515</v>
      </c>
      <c r="AL221" s="2688"/>
      <c r="AM221" s="2688"/>
      <c r="AN221" s="2689"/>
      <c r="AO221" s="296"/>
      <c r="AP221" s="314"/>
      <c r="AQ221" s="314"/>
      <c r="AR221" s="314"/>
      <c r="AS221" s="824"/>
      <c r="AT221" s="434"/>
      <c r="AU221" s="435"/>
      <c r="AV221" s="435"/>
      <c r="AW221" s="435"/>
      <c r="AX221" s="825"/>
      <c r="AY221" s="438"/>
      <c r="AZ221" s="2690" t="s">
        <v>526</v>
      </c>
      <c r="BA221" s="2691"/>
      <c r="BB221" s="2691"/>
      <c r="BC221" s="2692"/>
      <c r="BD221" s="443"/>
      <c r="BE221" s="810"/>
      <c r="BF221" s="810"/>
      <c r="BG221" s="810"/>
      <c r="BH221" s="825"/>
      <c r="BI221" s="445"/>
      <c r="BJ221" s="2693"/>
      <c r="BK221" s="2693"/>
      <c r="BL221" s="2693"/>
      <c r="BM221" s="2915"/>
    </row>
    <row r="222" spans="1:65" ht="13.5" customHeight="1" thickBot="1">
      <c r="A222" s="2622" t="s">
        <v>352</v>
      </c>
      <c r="B222" s="2623"/>
      <c r="C222" s="317"/>
      <c r="D222" s="291"/>
      <c r="E222" s="291"/>
      <c r="F222" s="291"/>
      <c r="G222" s="417"/>
      <c r="H222" s="345"/>
      <c r="I222" s="2624" t="s">
        <v>520</v>
      </c>
      <c r="J222" s="2624"/>
      <c r="K222" s="2624"/>
      <c r="L222" s="2624"/>
      <c r="M222" s="345"/>
      <c r="N222" s="2625" t="s">
        <v>521</v>
      </c>
      <c r="O222" s="2626"/>
      <c r="P222" s="2626"/>
      <c r="Q222" s="2627"/>
      <c r="R222" s="292"/>
      <c r="S222" s="905"/>
      <c r="T222" s="905"/>
      <c r="U222" s="905"/>
      <c r="V222" s="886"/>
      <c r="W222" s="345"/>
      <c r="X222" s="887" t="s">
        <v>527</v>
      </c>
      <c r="Y222" s="905"/>
      <c r="Z222" s="905"/>
      <c r="AA222" s="418"/>
      <c r="AB222" s="345"/>
      <c r="AC222" s="2626" t="s">
        <v>516</v>
      </c>
      <c r="AD222" s="2626"/>
      <c r="AE222" s="2626"/>
      <c r="AF222" s="2628"/>
      <c r="AH222" s="2901" t="s">
        <v>352</v>
      </c>
      <c r="AI222" s="2623"/>
      <c r="AJ222" s="317"/>
      <c r="AK222" s="291"/>
      <c r="AL222" s="291"/>
      <c r="AM222" s="291"/>
      <c r="AN222" s="417"/>
      <c r="AO222" s="345"/>
      <c r="AP222" s="2624" t="s">
        <v>520</v>
      </c>
      <c r="AQ222" s="2624"/>
      <c r="AR222" s="2624"/>
      <c r="AS222" s="2624"/>
      <c r="AT222" s="345"/>
      <c r="AU222" s="2625" t="s">
        <v>521</v>
      </c>
      <c r="AV222" s="2626"/>
      <c r="AW222" s="2626"/>
      <c r="AX222" s="2627"/>
      <c r="AY222" s="292"/>
      <c r="AZ222" s="827"/>
      <c r="BA222" s="827"/>
      <c r="BB222" s="827"/>
      <c r="BC222" s="808"/>
      <c r="BD222" s="345"/>
      <c r="BE222" s="809" t="s">
        <v>527</v>
      </c>
      <c r="BF222" s="827"/>
      <c r="BG222" s="827"/>
      <c r="BH222" s="418"/>
      <c r="BI222" s="345"/>
      <c r="BJ222" s="2626" t="s">
        <v>516</v>
      </c>
      <c r="BK222" s="2626"/>
      <c r="BL222" s="2626"/>
      <c r="BM222" s="2863"/>
    </row>
    <row r="223" spans="1:65" ht="13.5" customHeight="1">
      <c r="A223" s="2629" t="s">
        <v>552</v>
      </c>
      <c r="B223" s="2629"/>
      <c r="C223" s="2629"/>
      <c r="D223" s="2629"/>
      <c r="E223" s="2629"/>
      <c r="F223" s="2629"/>
      <c r="G223" s="2629"/>
      <c r="H223" s="2629"/>
      <c r="I223" s="2629"/>
      <c r="J223" s="2629"/>
      <c r="K223" s="2629"/>
      <c r="L223" s="2629"/>
      <c r="M223" s="2629"/>
      <c r="N223" s="2629"/>
      <c r="O223" s="2629"/>
      <c r="P223" s="2629"/>
      <c r="Q223" s="2629"/>
      <c r="R223" s="2629"/>
      <c r="S223" s="2629"/>
      <c r="T223" s="2629"/>
      <c r="U223" s="2629"/>
      <c r="V223" s="2630"/>
      <c r="W223" s="2633" t="s">
        <v>356</v>
      </c>
      <c r="X223" s="2634"/>
      <c r="Y223" s="2635"/>
      <c r="Z223" s="2642" t="str">
        <f>IF(COUNTIF(C221,$BN$4)*C219+COUNTIF(H222,$BN$4)*H219+COUNTIF(M222,$BN$4)*M219+COUNTIF(R221,$BN$4)*R219+COUNTIF(W222,$BN$4)*W219+COUNTIF(AB222,$BN$4)*AB219+C199*D215+H199*I215+M199*N215+R199*S215+W199*X215+AB199*AC215=0,"",COUNTIF(C221,$BN$4)*C219+COUNTIF(H222,$BN$4)*H219+COUNTIF(M222,$BN$4)*M219+COUNTIF(R221,$BN$4)*R219+COUNTIF(W222,$BN$4)*W219+COUNTIF(AB222,$BN$4)*AB219+C199*D215+H199*I215+M199*N215+R199*S215+W199*X215+AB199*AC215)</f>
        <v/>
      </c>
      <c r="AA223" s="2642"/>
      <c r="AB223" s="2642"/>
      <c r="AC223" s="2642"/>
      <c r="AD223" s="2642"/>
      <c r="AE223" s="2645" t="s">
        <v>551</v>
      </c>
      <c r="AF223" s="2646"/>
      <c r="AH223" s="2902" t="s">
        <v>552</v>
      </c>
      <c r="AI223" s="2629"/>
      <c r="AJ223" s="2629"/>
      <c r="AK223" s="2629"/>
      <c r="AL223" s="2629"/>
      <c r="AM223" s="2629"/>
      <c r="AN223" s="2629"/>
      <c r="AO223" s="2629"/>
      <c r="AP223" s="2629"/>
      <c r="AQ223" s="2629"/>
      <c r="AR223" s="2629"/>
      <c r="AS223" s="2629"/>
      <c r="AT223" s="2629"/>
      <c r="AU223" s="2629"/>
      <c r="AV223" s="2629"/>
      <c r="AW223" s="2629"/>
      <c r="AX223" s="2629"/>
      <c r="AY223" s="2629"/>
      <c r="AZ223" s="2629"/>
      <c r="BA223" s="2629"/>
      <c r="BB223" s="2629"/>
      <c r="BC223" s="2630"/>
      <c r="BD223" s="2633" t="s">
        <v>356</v>
      </c>
      <c r="BE223" s="2634"/>
      <c r="BF223" s="2635"/>
      <c r="BG223" s="2904">
        <f>IF(COUNTIF(AJ221,$BN$4)*AJ219+COUNTIF(AO222,$BN$4)*AO219+COUNTIF(AT222,$BN$4)*AT219+COUNTIF(AY221,$BN$4)*AY219+COUNTIF(BD222,$BN$4)*BD219+COUNTIF(BI222,$BN$4)*BI219+AJ199*AK215+AO199*AP215+AT199*AU215+AY199*AZ215+BD199*BE215+BI199*BJ215=0,"",COUNTIF(AJ221,$BN$4)*AJ219+COUNTIF(AO222,$BN$4)*AO219+COUNTIF(AT222,$BN$4)*AT219+COUNTIF(AY221,$BN$4)*AY219+COUNTIF(BD222,$BN$4)*BD219+COUNTIF(BI222,$BN$4)*BI219+AJ199*AK215+AO199*AP215+AT199*AU215+AY199*AZ215+BD199*BE215+BI199*BJ215)</f>
        <v>400</v>
      </c>
      <c r="BH223" s="2904"/>
      <c r="BI223" s="2904"/>
      <c r="BJ223" s="2904"/>
      <c r="BK223" s="2904"/>
      <c r="BL223" s="2645" t="s">
        <v>551</v>
      </c>
      <c r="BM223" s="2907"/>
    </row>
    <row r="224" spans="1:65" ht="13.5" customHeight="1">
      <c r="A224" s="2631"/>
      <c r="B224" s="2631"/>
      <c r="C224" s="2631"/>
      <c r="D224" s="2631"/>
      <c r="E224" s="2631"/>
      <c r="F224" s="2631"/>
      <c r="G224" s="2631"/>
      <c r="H224" s="2631"/>
      <c r="I224" s="2631"/>
      <c r="J224" s="2631"/>
      <c r="K224" s="2631"/>
      <c r="L224" s="2631"/>
      <c r="M224" s="2631"/>
      <c r="N224" s="2631"/>
      <c r="O224" s="2631"/>
      <c r="P224" s="2631"/>
      <c r="Q224" s="2631"/>
      <c r="R224" s="2631"/>
      <c r="S224" s="2631"/>
      <c r="T224" s="2631"/>
      <c r="U224" s="2631"/>
      <c r="V224" s="2632"/>
      <c r="W224" s="2636"/>
      <c r="X224" s="2637"/>
      <c r="Y224" s="2638"/>
      <c r="Z224" s="2643"/>
      <c r="AA224" s="2643"/>
      <c r="AB224" s="2643"/>
      <c r="AC224" s="2643"/>
      <c r="AD224" s="2643"/>
      <c r="AE224" s="2647"/>
      <c r="AF224" s="2648"/>
      <c r="AH224" s="2903"/>
      <c r="AI224" s="2631"/>
      <c r="AJ224" s="2631"/>
      <c r="AK224" s="2631"/>
      <c r="AL224" s="2631"/>
      <c r="AM224" s="2631"/>
      <c r="AN224" s="2631"/>
      <c r="AO224" s="2631"/>
      <c r="AP224" s="2631"/>
      <c r="AQ224" s="2631"/>
      <c r="AR224" s="2631"/>
      <c r="AS224" s="2631"/>
      <c r="AT224" s="2631"/>
      <c r="AU224" s="2631"/>
      <c r="AV224" s="2631"/>
      <c r="AW224" s="2631"/>
      <c r="AX224" s="2631"/>
      <c r="AY224" s="2631"/>
      <c r="AZ224" s="2631"/>
      <c r="BA224" s="2631"/>
      <c r="BB224" s="2631"/>
      <c r="BC224" s="2632"/>
      <c r="BD224" s="2636"/>
      <c r="BE224" s="2637"/>
      <c r="BF224" s="2638"/>
      <c r="BG224" s="2905"/>
      <c r="BH224" s="2905"/>
      <c r="BI224" s="2905"/>
      <c r="BJ224" s="2905"/>
      <c r="BK224" s="2905"/>
      <c r="BL224" s="2647"/>
      <c r="BM224" s="2908"/>
    </row>
    <row r="225" spans="1:65" ht="13.5" customHeight="1">
      <c r="A225" s="2631"/>
      <c r="B225" s="2631"/>
      <c r="C225" s="2631"/>
      <c r="D225" s="2631"/>
      <c r="E225" s="2631"/>
      <c r="F225" s="2631"/>
      <c r="G225" s="2631"/>
      <c r="H225" s="2631"/>
      <c r="I225" s="2631"/>
      <c r="J225" s="2631"/>
      <c r="K225" s="2631"/>
      <c r="L225" s="2631"/>
      <c r="M225" s="2631"/>
      <c r="N225" s="2631"/>
      <c r="O225" s="2631"/>
      <c r="P225" s="2631"/>
      <c r="Q225" s="2631"/>
      <c r="R225" s="2631"/>
      <c r="S225" s="2631"/>
      <c r="T225" s="2631"/>
      <c r="U225" s="2631"/>
      <c r="V225" s="2632"/>
      <c r="W225" s="2639"/>
      <c r="X225" s="2640"/>
      <c r="Y225" s="2641"/>
      <c r="Z225" s="2644"/>
      <c r="AA225" s="2644"/>
      <c r="AB225" s="2644"/>
      <c r="AC225" s="2644"/>
      <c r="AD225" s="2644"/>
      <c r="AE225" s="2649"/>
      <c r="AF225" s="2650"/>
      <c r="AH225" s="2903"/>
      <c r="AI225" s="2631"/>
      <c r="AJ225" s="2631"/>
      <c r="AK225" s="2631"/>
      <c r="AL225" s="2631"/>
      <c r="AM225" s="2631"/>
      <c r="AN225" s="2631"/>
      <c r="AO225" s="2631"/>
      <c r="AP225" s="2631"/>
      <c r="AQ225" s="2631"/>
      <c r="AR225" s="2631"/>
      <c r="AS225" s="2631"/>
      <c r="AT225" s="2631"/>
      <c r="AU225" s="2631"/>
      <c r="AV225" s="2631"/>
      <c r="AW225" s="2631"/>
      <c r="AX225" s="2631"/>
      <c r="AY225" s="2631"/>
      <c r="AZ225" s="2631"/>
      <c r="BA225" s="2631"/>
      <c r="BB225" s="2631"/>
      <c r="BC225" s="2632"/>
      <c r="BD225" s="2639"/>
      <c r="BE225" s="2640"/>
      <c r="BF225" s="2641"/>
      <c r="BG225" s="2906"/>
      <c r="BH225" s="2906"/>
      <c r="BI225" s="2906"/>
      <c r="BJ225" s="2906"/>
      <c r="BK225" s="2906"/>
      <c r="BL225" s="2649"/>
      <c r="BM225" s="2909"/>
    </row>
    <row r="226" spans="1:65" ht="13.5" customHeight="1">
      <c r="A226" s="2631"/>
      <c r="B226" s="2631"/>
      <c r="C226" s="2631"/>
      <c r="D226" s="2631"/>
      <c r="E226" s="2631"/>
      <c r="F226" s="2631"/>
      <c r="G226" s="2631"/>
      <c r="H226" s="2631"/>
      <c r="I226" s="2631"/>
      <c r="J226" s="2631"/>
      <c r="K226" s="2631"/>
      <c r="L226" s="2631"/>
      <c r="M226" s="2631"/>
      <c r="N226" s="2631"/>
      <c r="O226" s="2631"/>
      <c r="P226" s="2631"/>
      <c r="Q226" s="2631"/>
      <c r="R226" s="2631"/>
      <c r="S226" s="2631"/>
      <c r="T226" s="2631"/>
      <c r="U226" s="2631"/>
      <c r="V226" s="2632"/>
      <c r="W226" s="2651" t="s">
        <v>357</v>
      </c>
      <c r="X226" s="2652"/>
      <c r="Y226" s="2653"/>
      <c r="Z226" s="2657" t="str">
        <f>IF(COUNTIF(C221,$BN$4)*C220+COUNTIF(H222,$BN$4)*H220+COUNTIF(M222,$BN$4)*M220+COUNTIF(R221,$BN$4)*R220+COUNTIF(W222,$BN$4)*W220+COUNTIF(AB222,$BN$4)*AB220+C200*D215+H200*I215+M200*N215+R200*S215+W200*X215+AB200*AC215=0,"",COUNTIF(C221,$BN$4)*C220+COUNTIF(H222,$BN$4)*H220+COUNTIF(M222,$BN$4)*M220+COUNTIF(R221,$BN$4)*R220+COUNTIF(W222,$BN$4)*W220+COUNTIF(AB222,$BN$4)*AB220+C200*D215+H200*I215+M200*N215+R200*S215+W200*X215+AB200*AC215)</f>
        <v/>
      </c>
      <c r="AA226" s="2657"/>
      <c r="AB226" s="2657"/>
      <c r="AC226" s="2657"/>
      <c r="AD226" s="2657"/>
      <c r="AE226" s="2647" t="s">
        <v>551</v>
      </c>
      <c r="AF226" s="2648"/>
      <c r="AH226" s="2903"/>
      <c r="AI226" s="2631"/>
      <c r="AJ226" s="2631"/>
      <c r="AK226" s="2631"/>
      <c r="AL226" s="2631"/>
      <c r="AM226" s="2631"/>
      <c r="AN226" s="2631"/>
      <c r="AO226" s="2631"/>
      <c r="AP226" s="2631"/>
      <c r="AQ226" s="2631"/>
      <c r="AR226" s="2631"/>
      <c r="AS226" s="2631"/>
      <c r="AT226" s="2631"/>
      <c r="AU226" s="2631"/>
      <c r="AV226" s="2631"/>
      <c r="AW226" s="2631"/>
      <c r="AX226" s="2631"/>
      <c r="AY226" s="2631"/>
      <c r="AZ226" s="2631"/>
      <c r="BA226" s="2631"/>
      <c r="BB226" s="2631"/>
      <c r="BC226" s="2632"/>
      <c r="BD226" s="2651" t="s">
        <v>357</v>
      </c>
      <c r="BE226" s="2652"/>
      <c r="BF226" s="2653"/>
      <c r="BG226" s="2910">
        <f>IF(COUNTIF(AJ221,$BN$4)*AJ220+COUNTIF(AO222,$BN$4)*AO220+COUNTIF(AT222,$BN$4)*AT220+COUNTIF(AY221,$BN$4)*AY220+COUNTIF(BD222,$BN$4)*BD220+COUNTIF(BI222,$BN$4)*BI220+AJ200*AK215+AO200*AP215+AT200*AU215+AY200*AZ215+BD200*BE215+BI200*BJ215=0,"",COUNTIF(AJ221,$BN$4)*AJ220+COUNTIF(AO222,$BN$4)*AO220+COUNTIF(AT222,$BN$4)*AT220+COUNTIF(AY221,$BN$4)*AY220+COUNTIF(BD222,$BN$4)*BD220+COUNTIF(BI222,$BN$4)*BI220+AJ200*AK215+AO200*AP215+AT200*AU215+AY200*AZ215+BD200*BE215+BI200*BJ215)</f>
        <v>1600</v>
      </c>
      <c r="BH226" s="2910"/>
      <c r="BI226" s="2910"/>
      <c r="BJ226" s="2910"/>
      <c r="BK226" s="2910"/>
      <c r="BL226" s="2647" t="s">
        <v>551</v>
      </c>
      <c r="BM226" s="2908"/>
    </row>
    <row r="227" spans="1:65" ht="13.5" customHeight="1">
      <c r="A227" s="2631"/>
      <c r="B227" s="2631"/>
      <c r="C227" s="2631"/>
      <c r="D227" s="2631"/>
      <c r="E227" s="2631"/>
      <c r="F227" s="2631"/>
      <c r="G227" s="2631"/>
      <c r="H227" s="2631"/>
      <c r="I227" s="2631"/>
      <c r="J227" s="2631"/>
      <c r="K227" s="2631"/>
      <c r="L227" s="2631"/>
      <c r="M227" s="2631"/>
      <c r="N227" s="2631"/>
      <c r="O227" s="2631"/>
      <c r="P227" s="2631"/>
      <c r="Q227" s="2631"/>
      <c r="R227" s="2631"/>
      <c r="S227" s="2631"/>
      <c r="T227" s="2631"/>
      <c r="U227" s="2631"/>
      <c r="V227" s="2632"/>
      <c r="W227" s="2636"/>
      <c r="X227" s="2637"/>
      <c r="Y227" s="2638"/>
      <c r="Z227" s="2643"/>
      <c r="AA227" s="2643"/>
      <c r="AB227" s="2643"/>
      <c r="AC227" s="2643"/>
      <c r="AD227" s="2643"/>
      <c r="AE227" s="2647"/>
      <c r="AF227" s="2648"/>
      <c r="AH227" s="2903"/>
      <c r="AI227" s="2631"/>
      <c r="AJ227" s="2631"/>
      <c r="AK227" s="2631"/>
      <c r="AL227" s="2631"/>
      <c r="AM227" s="2631"/>
      <c r="AN227" s="2631"/>
      <c r="AO227" s="2631"/>
      <c r="AP227" s="2631"/>
      <c r="AQ227" s="2631"/>
      <c r="AR227" s="2631"/>
      <c r="AS227" s="2631"/>
      <c r="AT227" s="2631"/>
      <c r="AU227" s="2631"/>
      <c r="AV227" s="2631"/>
      <c r="AW227" s="2631"/>
      <c r="AX227" s="2631"/>
      <c r="AY227" s="2631"/>
      <c r="AZ227" s="2631"/>
      <c r="BA227" s="2631"/>
      <c r="BB227" s="2631"/>
      <c r="BC227" s="2632"/>
      <c r="BD227" s="2636"/>
      <c r="BE227" s="2637"/>
      <c r="BF227" s="2638"/>
      <c r="BG227" s="2905"/>
      <c r="BH227" s="2905"/>
      <c r="BI227" s="2905"/>
      <c r="BJ227" s="2905"/>
      <c r="BK227" s="2905"/>
      <c r="BL227" s="2647"/>
      <c r="BM227" s="2908"/>
    </row>
    <row r="228" spans="1:65" ht="13.5" customHeight="1" thickBot="1">
      <c r="A228" s="2631"/>
      <c r="B228" s="2631"/>
      <c r="C228" s="2631"/>
      <c r="D228" s="2631"/>
      <c r="E228" s="2631"/>
      <c r="F228" s="2631"/>
      <c r="G228" s="2631"/>
      <c r="H228" s="2631"/>
      <c r="I228" s="2631"/>
      <c r="J228" s="2631"/>
      <c r="K228" s="2631"/>
      <c r="L228" s="2631"/>
      <c r="M228" s="2631"/>
      <c r="N228" s="2631"/>
      <c r="O228" s="2631"/>
      <c r="P228" s="2631"/>
      <c r="Q228" s="2631"/>
      <c r="R228" s="2631"/>
      <c r="S228" s="2631"/>
      <c r="T228" s="2631"/>
      <c r="U228" s="2631"/>
      <c r="V228" s="2632"/>
      <c r="W228" s="2654"/>
      <c r="X228" s="2655"/>
      <c r="Y228" s="2656"/>
      <c r="Z228" s="2658"/>
      <c r="AA228" s="2658"/>
      <c r="AB228" s="2658"/>
      <c r="AC228" s="2658"/>
      <c r="AD228" s="2658"/>
      <c r="AE228" s="2659"/>
      <c r="AF228" s="2660"/>
      <c r="AH228" s="2917"/>
      <c r="AI228" s="2918"/>
      <c r="AJ228" s="2918"/>
      <c r="AK228" s="2918"/>
      <c r="AL228" s="2918"/>
      <c r="AM228" s="2918"/>
      <c r="AN228" s="2918"/>
      <c r="AO228" s="2918"/>
      <c r="AP228" s="2918"/>
      <c r="AQ228" s="2918"/>
      <c r="AR228" s="2918"/>
      <c r="AS228" s="2918"/>
      <c r="AT228" s="2918"/>
      <c r="AU228" s="2918"/>
      <c r="AV228" s="2918"/>
      <c r="AW228" s="2918"/>
      <c r="AX228" s="2918"/>
      <c r="AY228" s="2918"/>
      <c r="AZ228" s="2918"/>
      <c r="BA228" s="2918"/>
      <c r="BB228" s="2918"/>
      <c r="BC228" s="2919"/>
      <c r="BD228" s="2920"/>
      <c r="BE228" s="2921"/>
      <c r="BF228" s="2922"/>
      <c r="BG228" s="2923"/>
      <c r="BH228" s="2923"/>
      <c r="BI228" s="2923"/>
      <c r="BJ228" s="2923"/>
      <c r="BK228" s="2923"/>
      <c r="BL228" s="2924"/>
      <c r="BM228" s="2925"/>
    </row>
    <row r="229" spans="1:65" ht="13.5" customHeight="1">
      <c r="B229" s="577"/>
      <c r="G229" s="577"/>
      <c r="N229" s="729" t="s">
        <v>382</v>
      </c>
      <c r="O229" s="729"/>
      <c r="P229" s="729"/>
      <c r="Q229" s="729"/>
      <c r="R229" s="729"/>
      <c r="S229" s="729"/>
      <c r="T229" s="729"/>
      <c r="U229" s="729"/>
      <c r="V229" s="729"/>
      <c r="W229" s="729"/>
      <c r="X229" s="729"/>
      <c r="Y229" s="729"/>
      <c r="Z229" s="729"/>
      <c r="AA229" s="729"/>
      <c r="AB229" s="729"/>
      <c r="AC229" s="729"/>
      <c r="AD229" s="729"/>
      <c r="AE229" s="729"/>
      <c r="AF229" s="729"/>
    </row>
    <row r="230" spans="1:65" ht="13.5" customHeight="1">
      <c r="A230" s="2820" t="s">
        <v>563</v>
      </c>
      <c r="B230" s="2820"/>
      <c r="C230" s="2820"/>
      <c r="D230" s="2820"/>
      <c r="E230" s="2820"/>
      <c r="F230" s="2820"/>
      <c r="G230" s="2820"/>
      <c r="H230" s="2820"/>
      <c r="I230" s="2820"/>
      <c r="J230" s="2820"/>
      <c r="K230" s="2820"/>
      <c r="L230" s="2820"/>
      <c r="M230" s="442"/>
      <c r="N230" s="2821" t="s">
        <v>652</v>
      </c>
      <c r="O230" s="2821"/>
      <c r="P230" s="2821"/>
      <c r="Q230" s="2821" t="str">
        <f>IF(①利用申込書!D232="","",①利用申込書!D232)</f>
        <v/>
      </c>
      <c r="R230" s="2821"/>
      <c r="S230" s="2821"/>
      <c r="T230" s="2821"/>
      <c r="U230" s="2821"/>
      <c r="V230" s="2821"/>
      <c r="W230" s="2821"/>
      <c r="X230" s="2821"/>
      <c r="Y230" s="2821"/>
      <c r="Z230" s="2821"/>
      <c r="AA230" s="2822" t="str">
        <f>IF(BP6="","",BP6)</f>
        <v/>
      </c>
      <c r="AB230" s="2822"/>
      <c r="AC230" s="2822"/>
      <c r="AD230" s="2822"/>
      <c r="AE230" s="2823" t="s">
        <v>373</v>
      </c>
      <c r="AF230" s="729"/>
    </row>
    <row r="231" spans="1:65" ht="13.5" customHeight="1">
      <c r="A231" s="2820"/>
      <c r="B231" s="2820"/>
      <c r="C231" s="2820"/>
      <c r="D231" s="2820"/>
      <c r="E231" s="2820"/>
      <c r="F231" s="2820"/>
      <c r="G231" s="2820"/>
      <c r="H231" s="2820"/>
      <c r="I231" s="2820"/>
      <c r="J231" s="2820"/>
      <c r="K231" s="2820"/>
      <c r="L231" s="2820"/>
      <c r="M231" s="190"/>
      <c r="N231" s="2821"/>
      <c r="O231" s="2821"/>
      <c r="P231" s="2821"/>
      <c r="Q231" s="2821"/>
      <c r="R231" s="2821"/>
      <c r="S231" s="2821"/>
      <c r="T231" s="2821"/>
      <c r="U231" s="2821"/>
      <c r="V231" s="2821"/>
      <c r="W231" s="2821"/>
      <c r="X231" s="2821"/>
      <c r="Y231" s="2821"/>
      <c r="Z231" s="2821"/>
      <c r="AA231" s="2822"/>
      <c r="AB231" s="2822"/>
      <c r="AC231" s="2822"/>
      <c r="AD231" s="2822"/>
      <c r="AE231" s="2823"/>
    </row>
    <row r="232" spans="1:65" ht="13.5" customHeight="1" thickBot="1">
      <c r="B232" s="190"/>
      <c r="C232" s="190"/>
      <c r="D232" s="190"/>
      <c r="E232" s="190"/>
      <c r="F232" s="190"/>
      <c r="G232" s="190"/>
      <c r="H232" s="190"/>
      <c r="I232" s="190"/>
      <c r="J232" s="190"/>
      <c r="K232" s="190"/>
      <c r="L232" s="190"/>
      <c r="M232" s="437"/>
      <c r="N232" s="437"/>
      <c r="O232" s="731"/>
      <c r="P232" s="731"/>
      <c r="Q232" s="731"/>
      <c r="R232" s="731"/>
      <c r="S232" s="731"/>
      <c r="T232" s="730"/>
      <c r="U232" s="728"/>
      <c r="V232" s="728"/>
      <c r="W232" s="728"/>
      <c r="X232" s="728"/>
      <c r="Y232" s="728"/>
      <c r="Z232" s="728"/>
      <c r="AA232" s="728"/>
      <c r="AB232" s="437"/>
      <c r="AC232" s="437"/>
      <c r="AD232" s="437"/>
      <c r="AE232" s="730"/>
    </row>
    <row r="233" spans="1:65" ht="13.5" customHeight="1">
      <c r="A233" s="330"/>
      <c r="B233" s="342" t="s">
        <v>356</v>
      </c>
      <c r="C233" s="2824">
        <v>500</v>
      </c>
      <c r="D233" s="2825"/>
      <c r="E233" s="2825"/>
      <c r="F233" s="2825"/>
      <c r="G233" s="2826"/>
      <c r="H233" s="2824">
        <v>400</v>
      </c>
      <c r="I233" s="2825"/>
      <c r="J233" s="2825"/>
      <c r="K233" s="2825"/>
      <c r="L233" s="2826"/>
      <c r="M233" s="2824">
        <v>300</v>
      </c>
      <c r="N233" s="2825"/>
      <c r="O233" s="2825"/>
      <c r="P233" s="2825"/>
      <c r="Q233" s="2826"/>
      <c r="R233" s="2824">
        <v>250</v>
      </c>
      <c r="S233" s="2825"/>
      <c r="T233" s="2825"/>
      <c r="U233" s="2825"/>
      <c r="V233" s="2826"/>
      <c r="W233" s="2827">
        <v>200</v>
      </c>
      <c r="X233" s="2828"/>
      <c r="Y233" s="2828"/>
      <c r="Z233" s="2828"/>
      <c r="AA233" s="2829"/>
      <c r="AB233" s="2827">
        <v>100</v>
      </c>
      <c r="AC233" s="2828"/>
      <c r="AD233" s="2828"/>
      <c r="AE233" s="2828"/>
      <c r="AF233" s="2830"/>
    </row>
    <row r="234" spans="1:65" ht="13.5" customHeight="1" thickBot="1">
      <c r="A234" s="331"/>
      <c r="B234" s="343" t="s">
        <v>357</v>
      </c>
      <c r="C234" s="2813">
        <v>2000</v>
      </c>
      <c r="D234" s="2814"/>
      <c r="E234" s="2814"/>
      <c r="F234" s="2814"/>
      <c r="G234" s="2815"/>
      <c r="H234" s="2813">
        <v>1600</v>
      </c>
      <c r="I234" s="2814"/>
      <c r="J234" s="2814"/>
      <c r="K234" s="2814"/>
      <c r="L234" s="2815"/>
      <c r="M234" s="2813">
        <v>1200</v>
      </c>
      <c r="N234" s="2814"/>
      <c r="O234" s="2814"/>
      <c r="P234" s="2814"/>
      <c r="Q234" s="2815"/>
      <c r="R234" s="2813">
        <v>1000</v>
      </c>
      <c r="S234" s="2814"/>
      <c r="T234" s="2814"/>
      <c r="U234" s="2814"/>
      <c r="V234" s="2815"/>
      <c r="W234" s="2816">
        <v>800</v>
      </c>
      <c r="X234" s="2817"/>
      <c r="Y234" s="2817"/>
      <c r="Z234" s="2817"/>
      <c r="AA234" s="2818"/>
      <c r="AB234" s="2816">
        <v>400</v>
      </c>
      <c r="AC234" s="2817"/>
      <c r="AD234" s="2817"/>
      <c r="AE234" s="2817"/>
      <c r="AF234" s="2819"/>
    </row>
    <row r="235" spans="1:65" ht="13.5" customHeight="1">
      <c r="A235" s="2773" t="s">
        <v>376</v>
      </c>
      <c r="B235" s="325" t="s">
        <v>350</v>
      </c>
      <c r="C235" s="344"/>
      <c r="D235" s="2775" t="s">
        <v>515</v>
      </c>
      <c r="E235" s="2776"/>
      <c r="F235" s="2776"/>
      <c r="G235" s="2777"/>
      <c r="H235" s="337"/>
      <c r="I235" s="338"/>
      <c r="J235" s="338"/>
      <c r="K235" s="338"/>
      <c r="L235" s="339"/>
      <c r="M235" s="328"/>
      <c r="N235" s="340"/>
      <c r="O235" s="340"/>
      <c r="P235" s="340"/>
      <c r="Q235" s="420"/>
      <c r="R235" s="344"/>
      <c r="S235" s="2778" t="s">
        <v>526</v>
      </c>
      <c r="T235" s="2779"/>
      <c r="U235" s="2779"/>
      <c r="V235" s="2780"/>
      <c r="W235" s="329"/>
      <c r="X235" s="904"/>
      <c r="Y235" s="904"/>
      <c r="Z235" s="904"/>
      <c r="AA235" s="420"/>
      <c r="AB235" s="327"/>
      <c r="AC235" s="2781"/>
      <c r="AD235" s="2781"/>
      <c r="AE235" s="2781"/>
      <c r="AF235" s="2782"/>
    </row>
    <row r="236" spans="1:65" ht="13.5" customHeight="1">
      <c r="A236" s="2774"/>
      <c r="B236" s="885" t="s">
        <v>352</v>
      </c>
      <c r="C236" s="317"/>
      <c r="D236" s="291"/>
      <c r="E236" s="291"/>
      <c r="F236" s="291"/>
      <c r="G236" s="417"/>
      <c r="H236" s="345"/>
      <c r="I236" s="2624" t="s">
        <v>520</v>
      </c>
      <c r="J236" s="2624"/>
      <c r="K236" s="2624"/>
      <c r="L236" s="2624"/>
      <c r="M236" s="345"/>
      <c r="N236" s="2625" t="s">
        <v>521</v>
      </c>
      <c r="O236" s="2626"/>
      <c r="P236" s="2626"/>
      <c r="Q236" s="2627"/>
      <c r="R236" s="292"/>
      <c r="S236" s="905"/>
      <c r="T236" s="905"/>
      <c r="U236" s="905"/>
      <c r="V236" s="886"/>
      <c r="W236" s="345"/>
      <c r="X236" s="887" t="s">
        <v>527</v>
      </c>
      <c r="Y236" s="905"/>
      <c r="Z236" s="905"/>
      <c r="AA236" s="418"/>
      <c r="AB236" s="345"/>
      <c r="AC236" s="2626" t="s">
        <v>516</v>
      </c>
      <c r="AD236" s="2626"/>
      <c r="AE236" s="2626"/>
      <c r="AF236" s="2628"/>
    </row>
    <row r="237" spans="1:65" ht="13.5" customHeight="1">
      <c r="A237" s="2774"/>
      <c r="B237" s="885" t="s">
        <v>353</v>
      </c>
      <c r="C237" s="317"/>
      <c r="D237" s="291"/>
      <c r="E237" s="291"/>
      <c r="F237" s="291"/>
      <c r="G237" s="418"/>
      <c r="H237" s="345"/>
      <c r="I237" s="2687" t="s">
        <v>515</v>
      </c>
      <c r="J237" s="2688"/>
      <c r="K237" s="2688"/>
      <c r="L237" s="2689"/>
      <c r="M237" s="318"/>
      <c r="N237" s="309"/>
      <c r="O237" s="309"/>
      <c r="P237" s="309"/>
      <c r="Q237" s="418"/>
      <c r="R237" s="293"/>
      <c r="S237" s="341"/>
      <c r="T237" s="341"/>
      <c r="U237" s="341"/>
      <c r="V237" s="886"/>
      <c r="W237" s="345"/>
      <c r="X237" s="887" t="s">
        <v>528</v>
      </c>
      <c r="Y237" s="905"/>
      <c r="Z237" s="905"/>
      <c r="AA237" s="418"/>
      <c r="AB237" s="292"/>
      <c r="AC237" s="2783"/>
      <c r="AD237" s="2783"/>
      <c r="AE237" s="2783"/>
      <c r="AF237" s="2784"/>
    </row>
    <row r="238" spans="1:65" ht="13.5" customHeight="1">
      <c r="A238" s="2774"/>
      <c r="B238" s="2785" t="s">
        <v>359</v>
      </c>
      <c r="C238" s="897"/>
      <c r="D238" s="898"/>
      <c r="E238" s="898"/>
      <c r="F238" s="898"/>
      <c r="G238" s="306"/>
      <c r="H238" s="305"/>
      <c r="I238" s="333"/>
      <c r="J238" s="333"/>
      <c r="K238" s="333"/>
      <c r="L238" s="899"/>
      <c r="M238" s="2787" t="s">
        <v>365</v>
      </c>
      <c r="N238" s="2788"/>
      <c r="O238" s="2788"/>
      <c r="P238" s="2788"/>
      <c r="Q238" s="2789"/>
      <c r="R238" s="893"/>
      <c r="S238" s="892"/>
      <c r="T238" s="892"/>
      <c r="U238" s="892"/>
      <c r="V238" s="899"/>
      <c r="W238" s="2787" t="s">
        <v>366</v>
      </c>
      <c r="X238" s="2788"/>
      <c r="Y238" s="2788"/>
      <c r="Z238" s="2788"/>
      <c r="AA238" s="2789"/>
      <c r="AB238" s="2790" t="s">
        <v>367</v>
      </c>
      <c r="AC238" s="2791"/>
      <c r="AD238" s="2791"/>
      <c r="AE238" s="2791"/>
      <c r="AF238" s="2792"/>
    </row>
    <row r="239" spans="1:65" ht="13.5" customHeight="1">
      <c r="A239" s="2793" t="s">
        <v>375</v>
      </c>
      <c r="B239" s="2786"/>
      <c r="C239" s="900"/>
      <c r="D239" s="901"/>
      <c r="E239" s="901"/>
      <c r="F239" s="901"/>
      <c r="G239" s="310"/>
      <c r="H239" s="294"/>
      <c r="I239" s="334"/>
      <c r="J239" s="334"/>
      <c r="K239" s="334"/>
      <c r="L239" s="902"/>
      <c r="M239" s="345"/>
      <c r="N239" s="2795" t="s">
        <v>522</v>
      </c>
      <c r="O239" s="2796"/>
      <c r="P239" s="2796"/>
      <c r="Q239" s="2797"/>
      <c r="R239" s="296"/>
      <c r="S239" s="314"/>
      <c r="T239" s="314"/>
      <c r="U239" s="314"/>
      <c r="V239" s="902"/>
      <c r="W239" s="345"/>
      <c r="X239" s="907" t="s">
        <v>529</v>
      </c>
      <c r="Y239" s="345"/>
      <c r="Z239" s="906" t="s">
        <v>535</v>
      </c>
      <c r="AA239" s="448"/>
      <c r="AB239" s="345"/>
      <c r="AC239" s="449" t="s">
        <v>538</v>
      </c>
      <c r="AD239" s="345"/>
      <c r="AE239" s="449" t="s">
        <v>546</v>
      </c>
      <c r="AF239" s="451"/>
    </row>
    <row r="240" spans="1:65" ht="13.5" customHeight="1">
      <c r="A240" s="2793"/>
      <c r="B240" s="2786"/>
      <c r="C240" s="900"/>
      <c r="D240" s="901"/>
      <c r="E240" s="901"/>
      <c r="F240" s="901"/>
      <c r="G240" s="310"/>
      <c r="H240" s="294"/>
      <c r="I240" s="334"/>
      <c r="J240" s="334"/>
      <c r="K240" s="334"/>
      <c r="L240" s="902"/>
      <c r="M240" s="345"/>
      <c r="N240" s="2795" t="s">
        <v>523</v>
      </c>
      <c r="O240" s="2796"/>
      <c r="P240" s="2796"/>
      <c r="Q240" s="2797"/>
      <c r="R240" s="290"/>
      <c r="S240" s="332"/>
      <c r="T240" s="332"/>
      <c r="U240" s="332"/>
      <c r="V240" s="902"/>
      <c r="W240" s="345"/>
      <c r="X240" s="907" t="s">
        <v>530</v>
      </c>
      <c r="Y240" s="345"/>
      <c r="Z240" s="906" t="s">
        <v>536</v>
      </c>
      <c r="AA240" s="448"/>
      <c r="AB240" s="345"/>
      <c r="AC240" s="449" t="s">
        <v>539</v>
      </c>
      <c r="AD240" s="345"/>
      <c r="AE240" s="449" t="s">
        <v>547</v>
      </c>
      <c r="AF240" s="451"/>
    </row>
    <row r="241" spans="1:32" ht="13.5" customHeight="1">
      <c r="A241" s="2793"/>
      <c r="B241" s="2786"/>
      <c r="C241" s="900"/>
      <c r="D241" s="901"/>
      <c r="E241" s="901"/>
      <c r="F241" s="901"/>
      <c r="G241" s="310"/>
      <c r="H241" s="294"/>
      <c r="I241" s="334"/>
      <c r="J241" s="334"/>
      <c r="K241" s="334"/>
      <c r="L241" s="902"/>
      <c r="M241" s="900"/>
      <c r="N241" s="901"/>
      <c r="O241" s="901"/>
      <c r="P241" s="901"/>
      <c r="Q241" s="891"/>
      <c r="R241" s="889"/>
      <c r="S241" s="890"/>
      <c r="T241" s="890"/>
      <c r="U241" s="890"/>
      <c r="V241" s="902"/>
      <c r="W241" s="345"/>
      <c r="X241" s="907" t="s">
        <v>531</v>
      </c>
      <c r="Y241" s="345"/>
      <c r="Z241" s="2795" t="s">
        <v>537</v>
      </c>
      <c r="AA241" s="2797"/>
      <c r="AB241" s="345"/>
      <c r="AC241" s="449" t="s">
        <v>540</v>
      </c>
      <c r="AD241" s="452"/>
      <c r="AE241" s="452"/>
      <c r="AF241" s="451"/>
    </row>
    <row r="242" spans="1:32" ht="13.5" customHeight="1">
      <c r="A242" s="2793"/>
      <c r="B242" s="2786"/>
      <c r="C242" s="900"/>
      <c r="D242" s="901"/>
      <c r="E242" s="901"/>
      <c r="F242" s="901"/>
      <c r="G242" s="310"/>
      <c r="H242" s="294"/>
      <c r="I242" s="334"/>
      <c r="J242" s="334"/>
      <c r="K242" s="334"/>
      <c r="L242" s="902"/>
      <c r="M242" s="900"/>
      <c r="N242" s="901"/>
      <c r="O242" s="901"/>
      <c r="P242" s="901"/>
      <c r="Q242" s="891"/>
      <c r="R242" s="889"/>
      <c r="S242" s="890"/>
      <c r="T242" s="890"/>
      <c r="U242" s="890"/>
      <c r="V242" s="902"/>
      <c r="W242" s="345"/>
      <c r="X242" s="907" t="s">
        <v>532</v>
      </c>
      <c r="Y242" s="345"/>
      <c r="Z242" s="2795" t="s">
        <v>553</v>
      </c>
      <c r="AA242" s="2797"/>
      <c r="AB242" s="345"/>
      <c r="AC242" s="450" t="s">
        <v>541</v>
      </c>
      <c r="AD242" s="452"/>
      <c r="AE242" s="452"/>
      <c r="AF242" s="451"/>
    </row>
    <row r="243" spans="1:32" ht="13.5" customHeight="1">
      <c r="A243" s="2793"/>
      <c r="B243" s="2786"/>
      <c r="C243" s="900"/>
      <c r="D243" s="901"/>
      <c r="E243" s="901"/>
      <c r="F243" s="901"/>
      <c r="G243" s="310"/>
      <c r="H243" s="294"/>
      <c r="I243" s="334"/>
      <c r="J243" s="334"/>
      <c r="K243" s="334"/>
      <c r="L243" s="902"/>
      <c r="M243" s="900"/>
      <c r="N243" s="901"/>
      <c r="O243" s="901"/>
      <c r="P243" s="901"/>
      <c r="Q243" s="891"/>
      <c r="R243" s="889"/>
      <c r="S243" s="890"/>
      <c r="T243" s="890"/>
      <c r="U243" s="890"/>
      <c r="V243" s="902"/>
      <c r="W243" s="345"/>
      <c r="X243" s="906" t="s">
        <v>533</v>
      </c>
      <c r="Y243" s="345"/>
      <c r="Z243" s="2795" t="s">
        <v>554</v>
      </c>
      <c r="AA243" s="2797"/>
      <c r="AB243" s="345"/>
      <c r="AC243" s="450" t="s">
        <v>542</v>
      </c>
      <c r="AD243" s="452"/>
      <c r="AE243" s="452"/>
      <c r="AF243" s="451"/>
    </row>
    <row r="244" spans="1:32" ht="13.5" customHeight="1">
      <c r="A244" s="2793"/>
      <c r="B244" s="2786"/>
      <c r="C244" s="900"/>
      <c r="D244" s="901"/>
      <c r="E244" s="901"/>
      <c r="F244" s="901"/>
      <c r="G244" s="310"/>
      <c r="H244" s="294"/>
      <c r="I244" s="334"/>
      <c r="J244" s="334"/>
      <c r="K244" s="334"/>
      <c r="L244" s="902"/>
      <c r="M244" s="900"/>
      <c r="N244" s="901"/>
      <c r="O244" s="901"/>
      <c r="P244" s="901"/>
      <c r="Q244" s="891"/>
      <c r="R244" s="889"/>
      <c r="S244" s="890"/>
      <c r="T244" s="890"/>
      <c r="U244" s="890"/>
      <c r="V244" s="902"/>
      <c r="W244" s="345"/>
      <c r="X244" s="906" t="s">
        <v>534</v>
      </c>
      <c r="Y244" s="345"/>
      <c r="Z244" s="2798" t="s">
        <v>555</v>
      </c>
      <c r="AA244" s="2799"/>
      <c r="AB244" s="345"/>
      <c r="AC244" s="449" t="s">
        <v>543</v>
      </c>
      <c r="AD244" s="455"/>
      <c r="AE244" s="453"/>
      <c r="AF244" s="454"/>
    </row>
    <row r="245" spans="1:32" ht="13.5" customHeight="1">
      <c r="A245" s="2793"/>
      <c r="B245" s="2800" t="s">
        <v>358</v>
      </c>
      <c r="C245" s="345"/>
      <c r="D245" s="2802" t="s">
        <v>518</v>
      </c>
      <c r="E245" s="2802"/>
      <c r="F245" s="2802"/>
      <c r="G245" s="2802"/>
      <c r="H245" s="295"/>
      <c r="I245" s="335"/>
      <c r="J245" s="335"/>
      <c r="K245" s="335"/>
      <c r="L245" s="2738"/>
      <c r="M245" s="345"/>
      <c r="N245" s="2802" t="s">
        <v>524</v>
      </c>
      <c r="O245" s="2802"/>
      <c r="P245" s="2802"/>
      <c r="Q245" s="2802"/>
      <c r="R245" s="295"/>
      <c r="S245" s="335"/>
      <c r="T245" s="335"/>
      <c r="U245" s="335"/>
      <c r="V245" s="2738"/>
      <c r="W245" s="897"/>
      <c r="X245" s="892"/>
      <c r="Y245" s="892"/>
      <c r="Z245" s="892"/>
      <c r="AA245" s="894"/>
      <c r="AB245" s="345"/>
      <c r="AC245" s="436" t="s">
        <v>372</v>
      </c>
      <c r="AD245" s="345"/>
      <c r="AE245" s="2804" t="s">
        <v>545</v>
      </c>
      <c r="AF245" s="2805"/>
    </row>
    <row r="246" spans="1:32" ht="13.5" customHeight="1" thickBot="1">
      <c r="A246" s="2794"/>
      <c r="B246" s="2812"/>
      <c r="C246" s="345"/>
      <c r="D246" s="2809" t="s">
        <v>519</v>
      </c>
      <c r="E246" s="2810"/>
      <c r="F246" s="2810"/>
      <c r="G246" s="2811"/>
      <c r="H246" s="296"/>
      <c r="I246" s="314"/>
      <c r="J246" s="314"/>
      <c r="K246" s="314"/>
      <c r="L246" s="2741"/>
      <c r="M246" s="345"/>
      <c r="N246" s="2809" t="s">
        <v>525</v>
      </c>
      <c r="O246" s="2810"/>
      <c r="P246" s="2810"/>
      <c r="Q246" s="2811"/>
      <c r="R246" s="296"/>
      <c r="S246" s="314"/>
      <c r="T246" s="314"/>
      <c r="U246" s="314"/>
      <c r="V246" s="2741"/>
      <c r="W246" s="900"/>
      <c r="X246" s="890"/>
      <c r="Y246" s="890"/>
      <c r="Z246" s="890"/>
      <c r="AA246" s="891"/>
      <c r="AB246" s="345"/>
      <c r="AC246" s="421" t="s">
        <v>544</v>
      </c>
      <c r="AF246" s="428"/>
    </row>
    <row r="247" spans="1:32" ht="13.5" customHeight="1">
      <c r="A247" s="2773" t="s">
        <v>377</v>
      </c>
      <c r="B247" s="325" t="s">
        <v>350</v>
      </c>
      <c r="C247" s="344"/>
      <c r="D247" s="2775" t="s">
        <v>515</v>
      </c>
      <c r="E247" s="2776"/>
      <c r="F247" s="2776"/>
      <c r="G247" s="2777"/>
      <c r="H247" s="337"/>
      <c r="I247" s="338"/>
      <c r="J247" s="338"/>
      <c r="K247" s="338"/>
      <c r="L247" s="339"/>
      <c r="M247" s="328"/>
      <c r="N247" s="340"/>
      <c r="O247" s="340"/>
      <c r="P247" s="340"/>
      <c r="Q247" s="420"/>
      <c r="R247" s="344"/>
      <c r="S247" s="2778" t="s">
        <v>526</v>
      </c>
      <c r="T247" s="2779"/>
      <c r="U247" s="2779"/>
      <c r="V247" s="2780"/>
      <c r="W247" s="329"/>
      <c r="X247" s="904"/>
      <c r="Y247" s="904"/>
      <c r="Z247" s="904"/>
      <c r="AA247" s="420"/>
      <c r="AB247" s="327"/>
      <c r="AC247" s="2781"/>
      <c r="AD247" s="2781"/>
      <c r="AE247" s="2781"/>
      <c r="AF247" s="2782"/>
    </row>
    <row r="248" spans="1:32" ht="13.5" customHeight="1">
      <c r="A248" s="2774"/>
      <c r="B248" s="885" t="s">
        <v>352</v>
      </c>
      <c r="C248" s="317"/>
      <c r="D248" s="291"/>
      <c r="E248" s="291"/>
      <c r="F248" s="291"/>
      <c r="G248" s="417"/>
      <c r="H248" s="345"/>
      <c r="I248" s="2624" t="s">
        <v>520</v>
      </c>
      <c r="J248" s="2624"/>
      <c r="K248" s="2624"/>
      <c r="L248" s="2624"/>
      <c r="M248" s="345"/>
      <c r="N248" s="2625" t="s">
        <v>521</v>
      </c>
      <c r="O248" s="2626"/>
      <c r="P248" s="2626"/>
      <c r="Q248" s="2627"/>
      <c r="R248" s="292"/>
      <c r="S248" s="905"/>
      <c r="T248" s="905"/>
      <c r="U248" s="905"/>
      <c r="V248" s="886"/>
      <c r="W248" s="345"/>
      <c r="X248" s="887" t="s">
        <v>527</v>
      </c>
      <c r="Y248" s="905"/>
      <c r="Z248" s="905"/>
      <c r="AA248" s="418"/>
      <c r="AB248" s="345"/>
      <c r="AC248" s="2626" t="s">
        <v>516</v>
      </c>
      <c r="AD248" s="2626"/>
      <c r="AE248" s="2626"/>
      <c r="AF248" s="2628"/>
    </row>
    <row r="249" spans="1:32" ht="13.5" customHeight="1">
      <c r="A249" s="2774"/>
      <c r="B249" s="885" t="s">
        <v>353</v>
      </c>
      <c r="C249" s="317"/>
      <c r="D249" s="291"/>
      <c r="E249" s="291"/>
      <c r="F249" s="291"/>
      <c r="G249" s="418"/>
      <c r="H249" s="345"/>
      <c r="I249" s="2687" t="s">
        <v>515</v>
      </c>
      <c r="J249" s="2688"/>
      <c r="K249" s="2688"/>
      <c r="L249" s="2689"/>
      <c r="M249" s="318"/>
      <c r="N249" s="309"/>
      <c r="O249" s="309"/>
      <c r="P249" s="309"/>
      <c r="Q249" s="418"/>
      <c r="R249" s="293"/>
      <c r="S249" s="341"/>
      <c r="T249" s="341"/>
      <c r="U249" s="341"/>
      <c r="V249" s="886"/>
      <c r="W249" s="345"/>
      <c r="X249" s="887" t="s">
        <v>528</v>
      </c>
      <c r="Y249" s="905"/>
      <c r="Z249" s="905"/>
      <c r="AA249" s="418"/>
      <c r="AB249" s="292"/>
      <c r="AC249" s="2783"/>
      <c r="AD249" s="2783"/>
      <c r="AE249" s="2783"/>
      <c r="AF249" s="2784"/>
    </row>
    <row r="250" spans="1:32" ht="13.5" customHeight="1">
      <c r="A250" s="2774"/>
      <c r="B250" s="2785" t="s">
        <v>359</v>
      </c>
      <c r="C250" s="897"/>
      <c r="D250" s="898"/>
      <c r="E250" s="898"/>
      <c r="F250" s="898"/>
      <c r="G250" s="306"/>
      <c r="H250" s="305"/>
      <c r="I250" s="333"/>
      <c r="J250" s="333"/>
      <c r="K250" s="333"/>
      <c r="L250" s="899"/>
      <c r="M250" s="2787" t="s">
        <v>365</v>
      </c>
      <c r="N250" s="2788"/>
      <c r="O250" s="2788"/>
      <c r="P250" s="2788"/>
      <c r="Q250" s="2789"/>
      <c r="R250" s="893"/>
      <c r="S250" s="892"/>
      <c r="T250" s="892"/>
      <c r="U250" s="892"/>
      <c r="V250" s="899"/>
      <c r="W250" s="2787" t="s">
        <v>366</v>
      </c>
      <c r="X250" s="2788"/>
      <c r="Y250" s="2788"/>
      <c r="Z250" s="2788"/>
      <c r="AA250" s="2789"/>
      <c r="AB250" s="2790" t="s">
        <v>367</v>
      </c>
      <c r="AC250" s="2791"/>
      <c r="AD250" s="2791"/>
      <c r="AE250" s="2791"/>
      <c r="AF250" s="2792"/>
    </row>
    <row r="251" spans="1:32" ht="13.5" customHeight="1">
      <c r="A251" s="2793" t="s">
        <v>378</v>
      </c>
      <c r="B251" s="2786"/>
      <c r="C251" s="900"/>
      <c r="D251" s="901"/>
      <c r="E251" s="901"/>
      <c r="F251" s="901"/>
      <c r="G251" s="310"/>
      <c r="H251" s="294"/>
      <c r="I251" s="334"/>
      <c r="J251" s="334"/>
      <c r="K251" s="334"/>
      <c r="L251" s="902"/>
      <c r="M251" s="345"/>
      <c r="N251" s="2795" t="s">
        <v>522</v>
      </c>
      <c r="O251" s="2796"/>
      <c r="P251" s="2796"/>
      <c r="Q251" s="2797"/>
      <c r="R251" s="296"/>
      <c r="S251" s="314"/>
      <c r="T251" s="314"/>
      <c r="U251" s="314"/>
      <c r="V251" s="902"/>
      <c r="W251" s="345"/>
      <c r="X251" s="907" t="s">
        <v>529</v>
      </c>
      <c r="Y251" s="345"/>
      <c r="Z251" s="906" t="s">
        <v>535</v>
      </c>
      <c r="AA251" s="448"/>
      <c r="AB251" s="345"/>
      <c r="AC251" s="449" t="s">
        <v>538</v>
      </c>
      <c r="AD251" s="345"/>
      <c r="AE251" s="449" t="s">
        <v>546</v>
      </c>
      <c r="AF251" s="451"/>
    </row>
    <row r="252" spans="1:32" ht="13.5" customHeight="1">
      <c r="A252" s="2793"/>
      <c r="B252" s="2786"/>
      <c r="C252" s="900"/>
      <c r="D252" s="901"/>
      <c r="E252" s="901"/>
      <c r="F252" s="901"/>
      <c r="G252" s="310"/>
      <c r="H252" s="294"/>
      <c r="I252" s="334"/>
      <c r="J252" s="334"/>
      <c r="K252" s="334"/>
      <c r="L252" s="902"/>
      <c r="M252" s="345"/>
      <c r="N252" s="2795" t="s">
        <v>523</v>
      </c>
      <c r="O252" s="2796"/>
      <c r="P252" s="2796"/>
      <c r="Q252" s="2797"/>
      <c r="R252" s="290"/>
      <c r="S252" s="332"/>
      <c r="T252" s="332"/>
      <c r="U252" s="332"/>
      <c r="V252" s="902"/>
      <c r="W252" s="345"/>
      <c r="X252" s="907" t="s">
        <v>530</v>
      </c>
      <c r="Y252" s="345"/>
      <c r="Z252" s="906" t="s">
        <v>536</v>
      </c>
      <c r="AA252" s="448"/>
      <c r="AB252" s="345"/>
      <c r="AC252" s="449" t="s">
        <v>539</v>
      </c>
      <c r="AD252" s="345"/>
      <c r="AE252" s="449" t="s">
        <v>547</v>
      </c>
      <c r="AF252" s="451"/>
    </row>
    <row r="253" spans="1:32" ht="13.5" customHeight="1">
      <c r="A253" s="2793"/>
      <c r="B253" s="2786"/>
      <c r="C253" s="900"/>
      <c r="D253" s="901"/>
      <c r="E253" s="901"/>
      <c r="F253" s="901"/>
      <c r="G253" s="310"/>
      <c r="H253" s="294"/>
      <c r="I253" s="334"/>
      <c r="J253" s="334"/>
      <c r="K253" s="334"/>
      <c r="L253" s="902"/>
      <c r="M253" s="900"/>
      <c r="N253" s="901"/>
      <c r="O253" s="901"/>
      <c r="P253" s="901"/>
      <c r="Q253" s="891"/>
      <c r="R253" s="889"/>
      <c r="S253" s="890"/>
      <c r="T253" s="890"/>
      <c r="U253" s="890"/>
      <c r="V253" s="902"/>
      <c r="W253" s="345"/>
      <c r="X253" s="907" t="s">
        <v>531</v>
      </c>
      <c r="Y253" s="345"/>
      <c r="Z253" s="2795" t="s">
        <v>537</v>
      </c>
      <c r="AA253" s="2797"/>
      <c r="AB253" s="345"/>
      <c r="AC253" s="449" t="s">
        <v>540</v>
      </c>
      <c r="AD253" s="452"/>
      <c r="AE253" s="452"/>
      <c r="AF253" s="451"/>
    </row>
    <row r="254" spans="1:32" ht="13.5" customHeight="1">
      <c r="A254" s="2793"/>
      <c r="B254" s="2786"/>
      <c r="C254" s="900"/>
      <c r="D254" s="901"/>
      <c r="E254" s="901"/>
      <c r="F254" s="901"/>
      <c r="G254" s="310"/>
      <c r="H254" s="294"/>
      <c r="I254" s="334"/>
      <c r="J254" s="334"/>
      <c r="K254" s="334"/>
      <c r="L254" s="902"/>
      <c r="M254" s="900"/>
      <c r="N254" s="901"/>
      <c r="O254" s="901"/>
      <c r="P254" s="901"/>
      <c r="Q254" s="891"/>
      <c r="R254" s="889"/>
      <c r="S254" s="890"/>
      <c r="T254" s="890"/>
      <c r="U254" s="890"/>
      <c r="V254" s="902"/>
      <c r="W254" s="345"/>
      <c r="X254" s="907" t="s">
        <v>532</v>
      </c>
      <c r="Y254" s="345"/>
      <c r="Z254" s="2795" t="s">
        <v>553</v>
      </c>
      <c r="AA254" s="2797"/>
      <c r="AB254" s="345"/>
      <c r="AC254" s="450" t="s">
        <v>541</v>
      </c>
      <c r="AD254" s="452"/>
      <c r="AE254" s="452"/>
      <c r="AF254" s="451"/>
    </row>
    <row r="255" spans="1:32" ht="13.5" customHeight="1">
      <c r="A255" s="2793"/>
      <c r="B255" s="2786"/>
      <c r="C255" s="900"/>
      <c r="D255" s="901"/>
      <c r="E255" s="901"/>
      <c r="F255" s="901"/>
      <c r="G255" s="310"/>
      <c r="H255" s="294"/>
      <c r="I255" s="334"/>
      <c r="J255" s="334"/>
      <c r="K255" s="334"/>
      <c r="L255" s="902"/>
      <c r="M255" s="900"/>
      <c r="N255" s="901"/>
      <c r="O255" s="901"/>
      <c r="P255" s="901"/>
      <c r="Q255" s="891"/>
      <c r="R255" s="889"/>
      <c r="S255" s="890"/>
      <c r="T255" s="890"/>
      <c r="U255" s="890"/>
      <c r="V255" s="902"/>
      <c r="W255" s="345"/>
      <c r="X255" s="906" t="s">
        <v>533</v>
      </c>
      <c r="Y255" s="345"/>
      <c r="Z255" s="2795" t="s">
        <v>554</v>
      </c>
      <c r="AA255" s="2797"/>
      <c r="AB255" s="345"/>
      <c r="AC255" s="450" t="s">
        <v>542</v>
      </c>
      <c r="AD255" s="452"/>
      <c r="AE255" s="452"/>
      <c r="AF255" s="451"/>
    </row>
    <row r="256" spans="1:32" ht="13.5" customHeight="1">
      <c r="A256" s="2793"/>
      <c r="B256" s="2786"/>
      <c r="C256" s="900"/>
      <c r="D256" s="901"/>
      <c r="E256" s="901"/>
      <c r="F256" s="901"/>
      <c r="G256" s="310"/>
      <c r="H256" s="294"/>
      <c r="I256" s="334"/>
      <c r="J256" s="334"/>
      <c r="K256" s="334"/>
      <c r="L256" s="902"/>
      <c r="M256" s="900"/>
      <c r="N256" s="901"/>
      <c r="O256" s="901"/>
      <c r="P256" s="901"/>
      <c r="Q256" s="891"/>
      <c r="R256" s="889"/>
      <c r="S256" s="890"/>
      <c r="T256" s="890"/>
      <c r="U256" s="890"/>
      <c r="V256" s="902"/>
      <c r="W256" s="345"/>
      <c r="X256" s="906" t="s">
        <v>534</v>
      </c>
      <c r="Y256" s="345"/>
      <c r="Z256" s="2798" t="s">
        <v>555</v>
      </c>
      <c r="AA256" s="2799"/>
      <c r="AB256" s="345"/>
      <c r="AC256" s="449" t="s">
        <v>543</v>
      </c>
      <c r="AD256" s="455"/>
      <c r="AE256" s="453"/>
      <c r="AF256" s="454"/>
    </row>
    <row r="257" spans="1:32" ht="13.5" customHeight="1">
      <c r="A257" s="2793"/>
      <c r="B257" s="2800" t="s">
        <v>358</v>
      </c>
      <c r="C257" s="345"/>
      <c r="D257" s="2802" t="s">
        <v>518</v>
      </c>
      <c r="E257" s="2802"/>
      <c r="F257" s="2802"/>
      <c r="G257" s="2802"/>
      <c r="H257" s="295"/>
      <c r="I257" s="335"/>
      <c r="J257" s="335"/>
      <c r="K257" s="335"/>
      <c r="L257" s="2738"/>
      <c r="M257" s="345"/>
      <c r="N257" s="2802" t="s">
        <v>524</v>
      </c>
      <c r="O257" s="2802"/>
      <c r="P257" s="2802"/>
      <c r="Q257" s="2802"/>
      <c r="R257" s="295"/>
      <c r="S257" s="335"/>
      <c r="T257" s="335"/>
      <c r="U257" s="335"/>
      <c r="V257" s="2738"/>
      <c r="W257" s="897"/>
      <c r="X257" s="892"/>
      <c r="Y257" s="892"/>
      <c r="Z257" s="892"/>
      <c r="AA257" s="894"/>
      <c r="AB257" s="345"/>
      <c r="AC257" s="436" t="s">
        <v>372</v>
      </c>
      <c r="AD257" s="345"/>
      <c r="AE257" s="2804" t="s">
        <v>545</v>
      </c>
      <c r="AF257" s="2805"/>
    </row>
    <row r="258" spans="1:32" ht="13.5" customHeight="1" thickBot="1">
      <c r="A258" s="2793"/>
      <c r="B258" s="2812"/>
      <c r="C258" s="345"/>
      <c r="D258" s="2809" t="s">
        <v>519</v>
      </c>
      <c r="E258" s="2810"/>
      <c r="F258" s="2810"/>
      <c r="G258" s="2811"/>
      <c r="H258" s="296"/>
      <c r="I258" s="314"/>
      <c r="J258" s="314"/>
      <c r="K258" s="314"/>
      <c r="L258" s="2741"/>
      <c r="M258" s="345"/>
      <c r="N258" s="2809" t="s">
        <v>525</v>
      </c>
      <c r="O258" s="2810"/>
      <c r="P258" s="2810"/>
      <c r="Q258" s="2811"/>
      <c r="R258" s="296"/>
      <c r="S258" s="314"/>
      <c r="T258" s="314"/>
      <c r="U258" s="314"/>
      <c r="V258" s="2741"/>
      <c r="W258" s="900"/>
      <c r="X258" s="890"/>
      <c r="Y258" s="890"/>
      <c r="Z258" s="890"/>
      <c r="AA258" s="891"/>
      <c r="AB258" s="345"/>
      <c r="AC258" s="421" t="s">
        <v>544</v>
      </c>
      <c r="AF258" s="428"/>
    </row>
    <row r="259" spans="1:32" ht="13.5" customHeight="1">
      <c r="A259" s="2773" t="s">
        <v>379</v>
      </c>
      <c r="B259" s="325" t="s">
        <v>350</v>
      </c>
      <c r="C259" s="344"/>
      <c r="D259" s="2775" t="s">
        <v>515</v>
      </c>
      <c r="E259" s="2776"/>
      <c r="F259" s="2776"/>
      <c r="G259" s="2777"/>
      <c r="H259" s="337"/>
      <c r="I259" s="338"/>
      <c r="J259" s="338"/>
      <c r="K259" s="338"/>
      <c r="L259" s="339"/>
      <c r="M259" s="328"/>
      <c r="N259" s="340"/>
      <c r="O259" s="340"/>
      <c r="P259" s="340"/>
      <c r="Q259" s="420"/>
      <c r="R259" s="344"/>
      <c r="S259" s="2778" t="s">
        <v>526</v>
      </c>
      <c r="T259" s="2779"/>
      <c r="U259" s="2779"/>
      <c r="V259" s="2780"/>
      <c r="W259" s="329"/>
      <c r="X259" s="904"/>
      <c r="Y259" s="904"/>
      <c r="Z259" s="904"/>
      <c r="AA259" s="420"/>
      <c r="AB259" s="327"/>
      <c r="AC259" s="2781"/>
      <c r="AD259" s="2781"/>
      <c r="AE259" s="2781"/>
      <c r="AF259" s="2782"/>
    </row>
    <row r="260" spans="1:32" ht="13.5" customHeight="1">
      <c r="A260" s="2774"/>
      <c r="B260" s="885" t="s">
        <v>352</v>
      </c>
      <c r="C260" s="317"/>
      <c r="D260" s="291"/>
      <c r="E260" s="291"/>
      <c r="F260" s="291"/>
      <c r="G260" s="417"/>
      <c r="H260" s="345"/>
      <c r="I260" s="2624" t="s">
        <v>520</v>
      </c>
      <c r="J260" s="2624"/>
      <c r="K260" s="2624"/>
      <c r="L260" s="2624"/>
      <c r="M260" s="345"/>
      <c r="N260" s="2625" t="s">
        <v>521</v>
      </c>
      <c r="O260" s="2626"/>
      <c r="P260" s="2626"/>
      <c r="Q260" s="2627"/>
      <c r="R260" s="292"/>
      <c r="S260" s="905"/>
      <c r="T260" s="905"/>
      <c r="U260" s="905"/>
      <c r="V260" s="886"/>
      <c r="W260" s="345"/>
      <c r="X260" s="887" t="s">
        <v>527</v>
      </c>
      <c r="Y260" s="905"/>
      <c r="Z260" s="905"/>
      <c r="AA260" s="418"/>
      <c r="AB260" s="345"/>
      <c r="AC260" s="2626" t="s">
        <v>516</v>
      </c>
      <c r="AD260" s="2626"/>
      <c r="AE260" s="2626"/>
      <c r="AF260" s="2628"/>
    </row>
    <row r="261" spans="1:32" ht="13.5" customHeight="1">
      <c r="A261" s="2774"/>
      <c r="B261" s="885" t="s">
        <v>353</v>
      </c>
      <c r="C261" s="317"/>
      <c r="D261" s="291"/>
      <c r="E261" s="291"/>
      <c r="F261" s="291"/>
      <c r="G261" s="418"/>
      <c r="H261" s="345"/>
      <c r="I261" s="2687" t="s">
        <v>515</v>
      </c>
      <c r="J261" s="2688"/>
      <c r="K261" s="2688"/>
      <c r="L261" s="2689"/>
      <c r="M261" s="318"/>
      <c r="N261" s="309"/>
      <c r="O261" s="309"/>
      <c r="P261" s="309"/>
      <c r="Q261" s="418"/>
      <c r="R261" s="293"/>
      <c r="S261" s="341"/>
      <c r="T261" s="341"/>
      <c r="U261" s="341"/>
      <c r="V261" s="886"/>
      <c r="W261" s="345"/>
      <c r="X261" s="887" t="s">
        <v>528</v>
      </c>
      <c r="Y261" s="905"/>
      <c r="Z261" s="905"/>
      <c r="AA261" s="418"/>
      <c r="AB261" s="292"/>
      <c r="AC261" s="2783"/>
      <c r="AD261" s="2783"/>
      <c r="AE261" s="2783"/>
      <c r="AF261" s="2784"/>
    </row>
    <row r="262" spans="1:32" ht="13.5" customHeight="1">
      <c r="A262" s="2774"/>
      <c r="B262" s="2785" t="s">
        <v>359</v>
      </c>
      <c r="C262" s="897"/>
      <c r="D262" s="898"/>
      <c r="E262" s="898"/>
      <c r="F262" s="898"/>
      <c r="G262" s="306"/>
      <c r="H262" s="305"/>
      <c r="I262" s="333"/>
      <c r="J262" s="333"/>
      <c r="K262" s="333"/>
      <c r="L262" s="899"/>
      <c r="M262" s="2787" t="s">
        <v>365</v>
      </c>
      <c r="N262" s="2788"/>
      <c r="O262" s="2788"/>
      <c r="P262" s="2788"/>
      <c r="Q262" s="2789"/>
      <c r="R262" s="893"/>
      <c r="S262" s="892"/>
      <c r="T262" s="892"/>
      <c r="U262" s="892"/>
      <c r="V262" s="899"/>
      <c r="W262" s="2787" t="s">
        <v>366</v>
      </c>
      <c r="X262" s="2788"/>
      <c r="Y262" s="2788"/>
      <c r="Z262" s="2788"/>
      <c r="AA262" s="2789"/>
      <c r="AB262" s="2790" t="s">
        <v>367</v>
      </c>
      <c r="AC262" s="2791"/>
      <c r="AD262" s="2791"/>
      <c r="AE262" s="2791"/>
      <c r="AF262" s="2792"/>
    </row>
    <row r="263" spans="1:32" ht="13.5" customHeight="1">
      <c r="A263" s="2793" t="s">
        <v>380</v>
      </c>
      <c r="B263" s="2786"/>
      <c r="C263" s="900"/>
      <c r="D263" s="901"/>
      <c r="E263" s="901"/>
      <c r="F263" s="901"/>
      <c r="G263" s="310"/>
      <c r="H263" s="294"/>
      <c r="I263" s="334"/>
      <c r="J263" s="334"/>
      <c r="K263" s="334"/>
      <c r="L263" s="902"/>
      <c r="M263" s="345"/>
      <c r="N263" s="2795" t="s">
        <v>522</v>
      </c>
      <c r="O263" s="2796"/>
      <c r="P263" s="2796"/>
      <c r="Q263" s="2797"/>
      <c r="R263" s="296"/>
      <c r="S263" s="314"/>
      <c r="T263" s="314"/>
      <c r="U263" s="314"/>
      <c r="V263" s="902"/>
      <c r="W263" s="345"/>
      <c r="X263" s="907" t="s">
        <v>529</v>
      </c>
      <c r="Y263" s="345"/>
      <c r="Z263" s="906" t="s">
        <v>535</v>
      </c>
      <c r="AA263" s="448"/>
      <c r="AB263" s="345"/>
      <c r="AC263" s="449" t="s">
        <v>538</v>
      </c>
      <c r="AD263" s="345"/>
      <c r="AE263" s="449" t="s">
        <v>546</v>
      </c>
      <c r="AF263" s="451"/>
    </row>
    <row r="264" spans="1:32" ht="13.5" customHeight="1">
      <c r="A264" s="2793"/>
      <c r="B264" s="2786"/>
      <c r="C264" s="900"/>
      <c r="D264" s="901"/>
      <c r="E264" s="901"/>
      <c r="F264" s="901"/>
      <c r="G264" s="310"/>
      <c r="H264" s="294"/>
      <c r="I264" s="334"/>
      <c r="J264" s="334"/>
      <c r="K264" s="334"/>
      <c r="L264" s="902"/>
      <c r="M264" s="345"/>
      <c r="N264" s="2795" t="s">
        <v>523</v>
      </c>
      <c r="O264" s="2796"/>
      <c r="P264" s="2796"/>
      <c r="Q264" s="2797"/>
      <c r="R264" s="290"/>
      <c r="S264" s="332"/>
      <c r="T264" s="332"/>
      <c r="U264" s="332"/>
      <c r="V264" s="902"/>
      <c r="W264" s="345"/>
      <c r="X264" s="907" t="s">
        <v>530</v>
      </c>
      <c r="Y264" s="345"/>
      <c r="Z264" s="906" t="s">
        <v>536</v>
      </c>
      <c r="AA264" s="448"/>
      <c r="AB264" s="345"/>
      <c r="AC264" s="449" t="s">
        <v>539</v>
      </c>
      <c r="AD264" s="345"/>
      <c r="AE264" s="449" t="s">
        <v>547</v>
      </c>
      <c r="AF264" s="451"/>
    </row>
    <row r="265" spans="1:32" ht="13.5" customHeight="1">
      <c r="A265" s="2793"/>
      <c r="B265" s="2786"/>
      <c r="C265" s="900"/>
      <c r="D265" s="901"/>
      <c r="E265" s="901"/>
      <c r="F265" s="901"/>
      <c r="G265" s="310"/>
      <c r="H265" s="294"/>
      <c r="I265" s="334"/>
      <c r="J265" s="334"/>
      <c r="K265" s="334"/>
      <c r="L265" s="902"/>
      <c r="M265" s="900"/>
      <c r="N265" s="901"/>
      <c r="O265" s="901"/>
      <c r="P265" s="901"/>
      <c r="Q265" s="891"/>
      <c r="R265" s="889"/>
      <c r="S265" s="890"/>
      <c r="T265" s="890"/>
      <c r="U265" s="890"/>
      <c r="V265" s="902"/>
      <c r="W265" s="345"/>
      <c r="X265" s="907" t="s">
        <v>531</v>
      </c>
      <c r="Y265" s="345"/>
      <c r="Z265" s="2795" t="s">
        <v>537</v>
      </c>
      <c r="AA265" s="2797"/>
      <c r="AB265" s="345"/>
      <c r="AC265" s="449" t="s">
        <v>540</v>
      </c>
      <c r="AD265" s="452"/>
      <c r="AE265" s="452"/>
      <c r="AF265" s="451"/>
    </row>
    <row r="266" spans="1:32" ht="13.5" customHeight="1">
      <c r="A266" s="2793"/>
      <c r="B266" s="2786"/>
      <c r="C266" s="900"/>
      <c r="D266" s="901"/>
      <c r="E266" s="901"/>
      <c r="F266" s="901"/>
      <c r="G266" s="310"/>
      <c r="H266" s="294"/>
      <c r="I266" s="334"/>
      <c r="J266" s="334"/>
      <c r="K266" s="334"/>
      <c r="L266" s="902"/>
      <c r="M266" s="900"/>
      <c r="N266" s="901"/>
      <c r="O266" s="901"/>
      <c r="P266" s="901"/>
      <c r="Q266" s="891"/>
      <c r="R266" s="889"/>
      <c r="S266" s="890"/>
      <c r="T266" s="890"/>
      <c r="U266" s="890"/>
      <c r="V266" s="902"/>
      <c r="W266" s="345"/>
      <c r="X266" s="907" t="s">
        <v>532</v>
      </c>
      <c r="Y266" s="345"/>
      <c r="Z266" s="2795" t="s">
        <v>553</v>
      </c>
      <c r="AA266" s="2797"/>
      <c r="AB266" s="345"/>
      <c r="AC266" s="450" t="s">
        <v>541</v>
      </c>
      <c r="AD266" s="452"/>
      <c r="AE266" s="452"/>
      <c r="AF266" s="451"/>
    </row>
    <row r="267" spans="1:32" ht="13.5" customHeight="1">
      <c r="A267" s="2793"/>
      <c r="B267" s="2786"/>
      <c r="C267" s="900"/>
      <c r="D267" s="901"/>
      <c r="E267" s="901"/>
      <c r="F267" s="901"/>
      <c r="G267" s="310"/>
      <c r="H267" s="294"/>
      <c r="I267" s="334"/>
      <c r="J267" s="334"/>
      <c r="K267" s="334"/>
      <c r="L267" s="902"/>
      <c r="M267" s="900"/>
      <c r="N267" s="901"/>
      <c r="O267" s="901"/>
      <c r="P267" s="901"/>
      <c r="Q267" s="891"/>
      <c r="R267" s="889"/>
      <c r="S267" s="890"/>
      <c r="T267" s="890"/>
      <c r="U267" s="890"/>
      <c r="V267" s="902"/>
      <c r="W267" s="345"/>
      <c r="X267" s="906" t="s">
        <v>533</v>
      </c>
      <c r="Y267" s="345"/>
      <c r="Z267" s="2795" t="s">
        <v>554</v>
      </c>
      <c r="AA267" s="2797"/>
      <c r="AB267" s="345"/>
      <c r="AC267" s="450" t="s">
        <v>542</v>
      </c>
      <c r="AD267" s="452"/>
      <c r="AE267" s="452"/>
      <c r="AF267" s="451"/>
    </row>
    <row r="268" spans="1:32" ht="13.5" customHeight="1">
      <c r="A268" s="2793"/>
      <c r="B268" s="2786"/>
      <c r="C268" s="900"/>
      <c r="D268" s="901"/>
      <c r="E268" s="901"/>
      <c r="F268" s="901"/>
      <c r="G268" s="310"/>
      <c r="H268" s="294"/>
      <c r="I268" s="334"/>
      <c r="J268" s="334"/>
      <c r="K268" s="334"/>
      <c r="L268" s="902"/>
      <c r="M268" s="900"/>
      <c r="N268" s="901"/>
      <c r="O268" s="901"/>
      <c r="P268" s="901"/>
      <c r="Q268" s="891"/>
      <c r="R268" s="889"/>
      <c r="S268" s="890"/>
      <c r="T268" s="890"/>
      <c r="U268" s="890"/>
      <c r="V268" s="902"/>
      <c r="W268" s="345"/>
      <c r="X268" s="906" t="s">
        <v>534</v>
      </c>
      <c r="Y268" s="345"/>
      <c r="Z268" s="2798" t="s">
        <v>555</v>
      </c>
      <c r="AA268" s="2799"/>
      <c r="AB268" s="345"/>
      <c r="AC268" s="449" t="s">
        <v>543</v>
      </c>
      <c r="AD268" s="455"/>
      <c r="AE268" s="453"/>
      <c r="AF268" s="454"/>
    </row>
    <row r="269" spans="1:32" ht="13.5" customHeight="1">
      <c r="A269" s="2793"/>
      <c r="B269" s="2800" t="s">
        <v>358</v>
      </c>
      <c r="C269" s="345"/>
      <c r="D269" s="2802" t="s">
        <v>518</v>
      </c>
      <c r="E269" s="2802"/>
      <c r="F269" s="2802"/>
      <c r="G269" s="2802"/>
      <c r="H269" s="295"/>
      <c r="I269" s="335"/>
      <c r="J269" s="335"/>
      <c r="K269" s="335"/>
      <c r="L269" s="2738"/>
      <c r="M269" s="345"/>
      <c r="N269" s="2802" t="s">
        <v>524</v>
      </c>
      <c r="O269" s="2802"/>
      <c r="P269" s="2802"/>
      <c r="Q269" s="2802"/>
      <c r="R269" s="295"/>
      <c r="S269" s="335"/>
      <c r="T269" s="335"/>
      <c r="U269" s="335"/>
      <c r="V269" s="2738"/>
      <c r="W269" s="897"/>
      <c r="X269" s="892"/>
      <c r="Y269" s="892"/>
      <c r="Z269" s="892"/>
      <c r="AA269" s="894"/>
      <c r="AB269" s="345"/>
      <c r="AC269" s="436" t="s">
        <v>372</v>
      </c>
      <c r="AD269" s="345"/>
      <c r="AE269" s="2804" t="s">
        <v>545</v>
      </c>
      <c r="AF269" s="2805"/>
    </row>
    <row r="270" spans="1:32" ht="13.5" customHeight="1" thickBot="1">
      <c r="A270" s="2794"/>
      <c r="B270" s="2801"/>
      <c r="C270" s="439"/>
      <c r="D270" s="2806" t="s">
        <v>519</v>
      </c>
      <c r="E270" s="2807"/>
      <c r="F270" s="2807"/>
      <c r="G270" s="2808"/>
      <c r="H270" s="303"/>
      <c r="I270" s="336"/>
      <c r="J270" s="336"/>
      <c r="K270" s="336"/>
      <c r="L270" s="2803"/>
      <c r="M270" s="439"/>
      <c r="N270" s="2806" t="s">
        <v>525</v>
      </c>
      <c r="O270" s="2807"/>
      <c r="P270" s="2807"/>
      <c r="Q270" s="2808"/>
      <c r="R270" s="303"/>
      <c r="S270" s="336"/>
      <c r="T270" s="336"/>
      <c r="U270" s="336"/>
      <c r="V270" s="2803"/>
      <c r="W270" s="414"/>
      <c r="X270" s="896"/>
      <c r="Y270" s="896"/>
      <c r="Z270" s="896"/>
      <c r="AA270" s="895"/>
      <c r="AB270" s="439"/>
      <c r="AC270" s="440" t="s">
        <v>544</v>
      </c>
      <c r="AD270" s="441"/>
      <c r="AE270" s="441"/>
      <c r="AF270" s="427"/>
    </row>
    <row r="271" spans="1:32" ht="13.5" customHeight="1">
      <c r="A271" s="2758" t="s">
        <v>619</v>
      </c>
      <c r="B271" s="2759"/>
      <c r="C271" s="2759"/>
      <c r="D271" s="2759"/>
      <c r="E271" s="2759"/>
      <c r="F271" s="2759"/>
      <c r="G271" s="2759"/>
      <c r="H271" s="2759"/>
      <c r="I271" s="2759"/>
      <c r="J271" s="2759"/>
      <c r="K271" s="2759"/>
      <c r="L271" s="2759"/>
      <c r="M271" s="2759"/>
      <c r="N271" s="2759"/>
      <c r="O271" s="2759"/>
      <c r="P271" s="2759"/>
      <c r="Q271" s="2759"/>
      <c r="R271" s="2761" t="s">
        <v>374</v>
      </c>
      <c r="S271" s="2761"/>
      <c r="T271" s="2761"/>
      <c r="U271" s="2761"/>
      <c r="V271" s="2761"/>
      <c r="W271" s="2761"/>
      <c r="X271" s="2761"/>
      <c r="Y271" s="2761"/>
      <c r="Z271" s="2761"/>
      <c r="AA271" s="2761"/>
      <c r="AB271" s="2761"/>
      <c r="AC271" s="2761"/>
      <c r="AD271" s="2761"/>
      <c r="AE271" s="2761"/>
      <c r="AF271" s="2761"/>
    </row>
    <row r="272" spans="1:32" ht="13.5" customHeight="1" thickBot="1">
      <c r="A272" s="2760"/>
      <c r="B272" s="2760"/>
      <c r="C272" s="2760"/>
      <c r="D272" s="2760"/>
      <c r="E272" s="2760"/>
      <c r="F272" s="2760"/>
      <c r="G272" s="2760"/>
      <c r="H272" s="2760"/>
      <c r="I272" s="2760"/>
      <c r="J272" s="2760"/>
      <c r="K272" s="2760"/>
      <c r="L272" s="2760"/>
      <c r="M272" s="2760"/>
      <c r="N272" s="2760"/>
      <c r="O272" s="2760"/>
      <c r="P272" s="2760"/>
      <c r="Q272" s="2760"/>
      <c r="R272" s="2762"/>
      <c r="S272" s="2762"/>
      <c r="T272" s="2762"/>
      <c r="U272" s="2762"/>
      <c r="V272" s="2762"/>
      <c r="W272" s="2762"/>
      <c r="X272" s="2762"/>
      <c r="Y272" s="2762"/>
      <c r="Z272" s="2762"/>
      <c r="AA272" s="2762"/>
      <c r="AB272" s="2762"/>
      <c r="AC272" s="2762"/>
      <c r="AD272" s="2762"/>
      <c r="AE272" s="2762"/>
      <c r="AF272" s="2762"/>
    </row>
    <row r="273" spans="1:32" ht="13.5" customHeight="1">
      <c r="A273" s="2763" t="s">
        <v>549</v>
      </c>
      <c r="B273" s="2764"/>
      <c r="C273" s="2764"/>
      <c r="D273" s="2764"/>
      <c r="E273" s="2764"/>
      <c r="F273" s="2764"/>
      <c r="G273" s="2764"/>
      <c r="H273" s="2764"/>
      <c r="I273" s="2764"/>
      <c r="J273" s="2764"/>
      <c r="K273" s="2764"/>
      <c r="L273" s="2764"/>
      <c r="M273" s="2764"/>
      <c r="N273" s="2764"/>
      <c r="O273" s="2764"/>
      <c r="P273" s="2764"/>
      <c r="Q273" s="2764"/>
      <c r="R273" s="2764"/>
      <c r="S273" s="2764"/>
      <c r="T273" s="2764"/>
      <c r="U273" s="2764"/>
      <c r="V273" s="2764"/>
      <c r="W273" s="2764"/>
      <c r="X273" s="2764"/>
      <c r="Y273" s="2764"/>
      <c r="Z273" s="2764"/>
      <c r="AA273" s="2764"/>
      <c r="AB273" s="2764"/>
      <c r="AC273" s="2764"/>
      <c r="AD273" s="2764"/>
      <c r="AE273" s="2764"/>
      <c r="AF273" s="2765"/>
    </row>
    <row r="274" spans="1:32" ht="13.5" customHeight="1">
      <c r="A274" s="2766"/>
      <c r="B274" s="2767"/>
      <c r="C274" s="2767"/>
      <c r="D274" s="2767"/>
      <c r="E274" s="2767"/>
      <c r="F274" s="2767"/>
      <c r="G274" s="2767"/>
      <c r="H274" s="2767"/>
      <c r="I274" s="2767"/>
      <c r="J274" s="2767"/>
      <c r="K274" s="2767"/>
      <c r="L274" s="2767"/>
      <c r="M274" s="2767"/>
      <c r="N274" s="2767"/>
      <c r="O274" s="2767"/>
      <c r="P274" s="2767"/>
      <c r="Q274" s="2767"/>
      <c r="R274" s="2767"/>
      <c r="S274" s="2767"/>
      <c r="T274" s="2767"/>
      <c r="U274" s="2767"/>
      <c r="V274" s="2767"/>
      <c r="W274" s="2767"/>
      <c r="X274" s="2767"/>
      <c r="Y274" s="2767"/>
      <c r="Z274" s="2767"/>
      <c r="AA274" s="2767"/>
      <c r="AB274" s="2767"/>
      <c r="AC274" s="2767"/>
      <c r="AD274" s="2767"/>
      <c r="AE274" s="2767"/>
      <c r="AF274" s="2768"/>
    </row>
    <row r="275" spans="1:32" ht="13.5" customHeight="1">
      <c r="A275" s="2676" t="s">
        <v>356</v>
      </c>
      <c r="B275" s="2677"/>
      <c r="C275" s="2769">
        <v>500</v>
      </c>
      <c r="D275" s="2769"/>
      <c r="E275" s="2769"/>
      <c r="F275" s="2769"/>
      <c r="G275" s="2769"/>
      <c r="H275" s="2770">
        <v>400</v>
      </c>
      <c r="I275" s="2770"/>
      <c r="J275" s="2770"/>
      <c r="K275" s="2770"/>
      <c r="L275" s="2770"/>
      <c r="M275" s="2769">
        <v>300</v>
      </c>
      <c r="N275" s="2769"/>
      <c r="O275" s="2769"/>
      <c r="P275" s="2769"/>
      <c r="Q275" s="2769"/>
      <c r="R275" s="2770">
        <v>250</v>
      </c>
      <c r="S275" s="2770"/>
      <c r="T275" s="2770"/>
      <c r="U275" s="2770"/>
      <c r="V275" s="2770"/>
      <c r="W275" s="2771">
        <v>200</v>
      </c>
      <c r="X275" s="2771"/>
      <c r="Y275" s="2771"/>
      <c r="Z275" s="2771"/>
      <c r="AA275" s="2771"/>
      <c r="AB275" s="2677">
        <v>100</v>
      </c>
      <c r="AC275" s="2677"/>
      <c r="AD275" s="2677"/>
      <c r="AE275" s="2677"/>
      <c r="AF275" s="2772"/>
    </row>
    <row r="276" spans="1:32" ht="13.5" customHeight="1">
      <c r="A276" s="2676" t="s">
        <v>357</v>
      </c>
      <c r="B276" s="2677"/>
      <c r="C276" s="2678">
        <v>2000</v>
      </c>
      <c r="D276" s="2678"/>
      <c r="E276" s="2678"/>
      <c r="F276" s="2678"/>
      <c r="G276" s="2678"/>
      <c r="H276" s="2679">
        <v>1600</v>
      </c>
      <c r="I276" s="2679"/>
      <c r="J276" s="2679"/>
      <c r="K276" s="2679"/>
      <c r="L276" s="2679"/>
      <c r="M276" s="2678">
        <v>1200</v>
      </c>
      <c r="N276" s="2678"/>
      <c r="O276" s="2678"/>
      <c r="P276" s="2678"/>
      <c r="Q276" s="2678"/>
      <c r="R276" s="2679">
        <v>1000</v>
      </c>
      <c r="S276" s="2679"/>
      <c r="T276" s="2679"/>
      <c r="U276" s="2679"/>
      <c r="V276" s="2679"/>
      <c r="W276" s="2771">
        <v>800</v>
      </c>
      <c r="X276" s="2771"/>
      <c r="Y276" s="2771"/>
      <c r="Z276" s="2771"/>
      <c r="AA276" s="2771"/>
      <c r="AB276" s="2677">
        <v>400</v>
      </c>
      <c r="AC276" s="2677"/>
      <c r="AD276" s="2677"/>
      <c r="AE276" s="2677"/>
      <c r="AF276" s="2772"/>
    </row>
    <row r="277" spans="1:32" ht="13.5" customHeight="1">
      <c r="A277" s="2750" t="s">
        <v>350</v>
      </c>
      <c r="B277" s="2751"/>
      <c r="C277" s="2716" t="s">
        <v>360</v>
      </c>
      <c r="D277" s="2708"/>
      <c r="E277" s="2708" t="s">
        <v>369</v>
      </c>
      <c r="F277" s="2710">
        <f>COUNTIF(C235,$BN$4)+COUNTIF(C247,$BN$4)+COUNTIF(C259,$BN$4)</f>
        <v>0</v>
      </c>
      <c r="G277" s="2755" t="s">
        <v>370</v>
      </c>
      <c r="H277" s="2716"/>
      <c r="I277" s="2708"/>
      <c r="J277" s="2708"/>
      <c r="K277" s="2708"/>
      <c r="L277" s="2720"/>
      <c r="M277" s="2756"/>
      <c r="N277" s="2756"/>
      <c r="O277" s="2756"/>
      <c r="P277" s="2756"/>
      <c r="Q277" s="2756"/>
      <c r="R277" s="2730" t="s">
        <v>351</v>
      </c>
      <c r="S277" s="2731"/>
      <c r="T277" s="2708" t="s">
        <v>369</v>
      </c>
      <c r="U277" s="2710">
        <f>COUNTIF(R235,$BN$4)+COUNTIF(R247,$BN$4)+COUNTIF(R259,$BN$4)</f>
        <v>0</v>
      </c>
      <c r="V277" s="2755" t="s">
        <v>370</v>
      </c>
      <c r="W277" s="2716"/>
      <c r="X277" s="2708"/>
      <c r="Y277" s="2708"/>
      <c r="Z277" s="2708"/>
      <c r="AA277" s="2720"/>
      <c r="AB277" s="2716"/>
      <c r="AC277" s="2708"/>
      <c r="AD277" s="2708"/>
      <c r="AE277" s="2708"/>
      <c r="AF277" s="2728"/>
    </row>
    <row r="278" spans="1:32" ht="13.5" customHeight="1">
      <c r="A278" s="2750"/>
      <c r="B278" s="2751"/>
      <c r="C278" s="2752"/>
      <c r="D278" s="2734"/>
      <c r="E278" s="2734"/>
      <c r="F278" s="2754"/>
      <c r="G278" s="2689"/>
      <c r="H278" s="2752"/>
      <c r="I278" s="2734"/>
      <c r="J278" s="2734"/>
      <c r="K278" s="2734"/>
      <c r="L278" s="2753"/>
      <c r="M278" s="2756"/>
      <c r="N278" s="2756"/>
      <c r="O278" s="2756"/>
      <c r="P278" s="2756"/>
      <c r="Q278" s="2756"/>
      <c r="R278" s="2732"/>
      <c r="S278" s="2733"/>
      <c r="T278" s="2734"/>
      <c r="U278" s="2754"/>
      <c r="V278" s="2689"/>
      <c r="W278" s="2752"/>
      <c r="X278" s="2734"/>
      <c r="Y278" s="2734"/>
      <c r="Z278" s="2734"/>
      <c r="AA278" s="2753"/>
      <c r="AB278" s="2752"/>
      <c r="AC278" s="2734"/>
      <c r="AD278" s="2734"/>
      <c r="AE278" s="2734"/>
      <c r="AF278" s="2757"/>
    </row>
    <row r="279" spans="1:32" ht="13.5" customHeight="1">
      <c r="A279" s="2750" t="s">
        <v>352</v>
      </c>
      <c r="B279" s="2751"/>
      <c r="C279" s="2716"/>
      <c r="D279" s="2708"/>
      <c r="E279" s="2708"/>
      <c r="F279" s="2708"/>
      <c r="G279" s="2720"/>
      <c r="H279" s="2730" t="s">
        <v>708</v>
      </c>
      <c r="I279" s="2731"/>
      <c r="J279" s="2708" t="s">
        <v>369</v>
      </c>
      <c r="K279" s="2710">
        <f>COUNTIF(H236,$BN$4)+COUNTIF(H248,$BN$4)+COUNTIF(H260,$BN$4)</f>
        <v>0</v>
      </c>
      <c r="L279" s="2755" t="s">
        <v>370</v>
      </c>
      <c r="M279" s="2716" t="s">
        <v>709</v>
      </c>
      <c r="N279" s="2708"/>
      <c r="O279" s="2708" t="s">
        <v>369</v>
      </c>
      <c r="P279" s="2710">
        <f>COUNTIF(M236,$BN$4)+COUNTIF(M248,$BN$4)+COUNTIF(M260,$BN$4)</f>
        <v>0</v>
      </c>
      <c r="Q279" s="2755" t="s">
        <v>370</v>
      </c>
      <c r="R279" s="2716"/>
      <c r="S279" s="2708"/>
      <c r="T279" s="2708"/>
      <c r="U279" s="2708"/>
      <c r="V279" s="2720"/>
      <c r="W279" s="2716" t="s">
        <v>371</v>
      </c>
      <c r="X279" s="2708"/>
      <c r="Y279" s="2708" t="s">
        <v>369</v>
      </c>
      <c r="Z279" s="2710">
        <f>COUNTIF(W236,$BN$4)+COUNTIF(W248,$BN$4)+COUNTIF(W260,$BN$4)</f>
        <v>0</v>
      </c>
      <c r="AA279" s="2755" t="s">
        <v>370</v>
      </c>
      <c r="AB279" s="2730" t="s">
        <v>381</v>
      </c>
      <c r="AC279" s="2731"/>
      <c r="AD279" s="2708" t="s">
        <v>369</v>
      </c>
      <c r="AE279" s="2710">
        <f>COUNTIF(AB236,$BN$4)+COUNTIF(AB248,$BN$4)+COUNTIF(AB260,$BN$4)</f>
        <v>0</v>
      </c>
      <c r="AF279" s="2695" t="s">
        <v>370</v>
      </c>
    </row>
    <row r="280" spans="1:32" ht="13.5" customHeight="1">
      <c r="A280" s="2750"/>
      <c r="B280" s="2751"/>
      <c r="C280" s="2752"/>
      <c r="D280" s="2734"/>
      <c r="E280" s="2734"/>
      <c r="F280" s="2734"/>
      <c r="G280" s="2753"/>
      <c r="H280" s="2732"/>
      <c r="I280" s="2733"/>
      <c r="J280" s="2734"/>
      <c r="K280" s="2754"/>
      <c r="L280" s="2689"/>
      <c r="M280" s="2752"/>
      <c r="N280" s="2734"/>
      <c r="O280" s="2734"/>
      <c r="P280" s="2754"/>
      <c r="Q280" s="2689"/>
      <c r="R280" s="2752"/>
      <c r="S280" s="2734"/>
      <c r="T280" s="2734"/>
      <c r="U280" s="2734"/>
      <c r="V280" s="2753"/>
      <c r="W280" s="2752"/>
      <c r="X280" s="2734"/>
      <c r="Y280" s="2734"/>
      <c r="Z280" s="2754"/>
      <c r="AA280" s="2689"/>
      <c r="AB280" s="2732"/>
      <c r="AC280" s="2733"/>
      <c r="AD280" s="2734"/>
      <c r="AE280" s="2737"/>
      <c r="AF280" s="2696"/>
    </row>
    <row r="281" spans="1:32" ht="13.5" customHeight="1">
      <c r="A281" s="2750" t="s">
        <v>353</v>
      </c>
      <c r="B281" s="2751"/>
      <c r="C281" s="2716"/>
      <c r="D281" s="2708"/>
      <c r="E281" s="2708"/>
      <c r="F281" s="2708"/>
      <c r="G281" s="2720"/>
      <c r="H281" s="2730" t="s">
        <v>360</v>
      </c>
      <c r="I281" s="2731"/>
      <c r="J281" s="2708" t="s">
        <v>369</v>
      </c>
      <c r="K281" s="2710">
        <f>COUNTIF(H237,$BN$4)+COUNTIF(H249,$BN$4)+COUNTIF(H261,$BN$4)</f>
        <v>0</v>
      </c>
      <c r="L281" s="2755" t="s">
        <v>370</v>
      </c>
      <c r="M281" s="2716"/>
      <c r="N281" s="2708"/>
      <c r="O281" s="2708"/>
      <c r="P281" s="2708"/>
      <c r="Q281" s="2720"/>
      <c r="R281" s="2716"/>
      <c r="S281" s="2708"/>
      <c r="T281" s="2708"/>
      <c r="U281" s="2708"/>
      <c r="V281" s="2720"/>
      <c r="W281" s="2716" t="s">
        <v>363</v>
      </c>
      <c r="X281" s="2708"/>
      <c r="Y281" s="2708" t="s">
        <v>369</v>
      </c>
      <c r="Z281" s="2710">
        <f>COUNTIF(W237,$BN$4)+COUNTIF(W249,$BN$4)+COUNTIF(W261,$BN$4)</f>
        <v>0</v>
      </c>
      <c r="AA281" s="2755" t="s">
        <v>370</v>
      </c>
      <c r="AB281" s="430"/>
      <c r="AC281" s="429"/>
      <c r="AD281" s="429"/>
      <c r="AE281" s="737"/>
      <c r="AF281" s="431"/>
    </row>
    <row r="282" spans="1:32" ht="13.5" customHeight="1">
      <c r="A282" s="2750"/>
      <c r="B282" s="2751"/>
      <c r="C282" s="2752"/>
      <c r="D282" s="2734"/>
      <c r="E282" s="2734"/>
      <c r="F282" s="2734"/>
      <c r="G282" s="2753"/>
      <c r="H282" s="2732"/>
      <c r="I282" s="2733"/>
      <c r="J282" s="2734"/>
      <c r="K282" s="2754"/>
      <c r="L282" s="2689"/>
      <c r="M282" s="2752"/>
      <c r="N282" s="2734"/>
      <c r="O282" s="2734"/>
      <c r="P282" s="2734"/>
      <c r="Q282" s="2753"/>
      <c r="R282" s="2752"/>
      <c r="S282" s="2734"/>
      <c r="T282" s="2734"/>
      <c r="U282" s="2734"/>
      <c r="V282" s="2753"/>
      <c r="W282" s="2752"/>
      <c r="X282" s="2734"/>
      <c r="Y282" s="2734"/>
      <c r="Z282" s="2754"/>
      <c r="AA282" s="2689"/>
      <c r="AB282" s="432"/>
      <c r="AC282" s="426"/>
      <c r="AD282" s="426"/>
      <c r="AE282" s="738"/>
      <c r="AF282" s="433"/>
    </row>
    <row r="283" spans="1:32" ht="13.5" customHeight="1">
      <c r="A283" s="2750" t="s">
        <v>359</v>
      </c>
      <c r="B283" s="2751"/>
      <c r="C283" s="2716"/>
      <c r="D283" s="2708"/>
      <c r="E283" s="2708"/>
      <c r="F283" s="2708"/>
      <c r="G283" s="2720"/>
      <c r="H283" s="2716"/>
      <c r="I283" s="2708"/>
      <c r="J283" s="2708"/>
      <c r="K283" s="2708"/>
      <c r="L283" s="2720"/>
      <c r="M283" s="2716" t="s">
        <v>365</v>
      </c>
      <c r="N283" s="2708"/>
      <c r="O283" s="2708" t="s">
        <v>369</v>
      </c>
      <c r="P283" s="2710">
        <f>COUNTIF(M239:M240,$BN$4)+COUNTIF(M251:M252,$BN$4)+COUNTIF(M263:M264,$BN$4)</f>
        <v>0</v>
      </c>
      <c r="Q283" s="2755" t="s">
        <v>370</v>
      </c>
      <c r="R283" s="2716"/>
      <c r="S283" s="2708"/>
      <c r="T283" s="2708"/>
      <c r="U283" s="2708"/>
      <c r="V283" s="2720"/>
      <c r="W283" s="2716" t="s">
        <v>366</v>
      </c>
      <c r="X283" s="2708"/>
      <c r="Y283" s="2708" t="s">
        <v>369</v>
      </c>
      <c r="Z283" s="2710">
        <f>COUNTIF(W239:Y244,$BN$4)+COUNTIF(W251:Y256,$BN$4)+COUNTIF(W263:Y268,$BN$4)</f>
        <v>0</v>
      </c>
      <c r="AA283" s="2755" t="s">
        <v>370</v>
      </c>
      <c r="AB283" s="2730" t="s">
        <v>367</v>
      </c>
      <c r="AC283" s="2731"/>
      <c r="AD283" s="2708" t="s">
        <v>369</v>
      </c>
      <c r="AE283" s="2709">
        <f>COUNTIF(AB239:AD244,$BN$4)+COUNTIF(AB251:AD256,$BN$4)+COUNTIF(AB263:AD268,$BN$4)</f>
        <v>0</v>
      </c>
      <c r="AF283" s="2695" t="s">
        <v>370</v>
      </c>
    </row>
    <row r="284" spans="1:32" ht="13.5" customHeight="1">
      <c r="A284" s="2750"/>
      <c r="B284" s="2751"/>
      <c r="C284" s="2752"/>
      <c r="D284" s="2734"/>
      <c r="E284" s="2734"/>
      <c r="F284" s="2734"/>
      <c r="G284" s="2753"/>
      <c r="H284" s="2752"/>
      <c r="I284" s="2734"/>
      <c r="J284" s="2734"/>
      <c r="K284" s="2734"/>
      <c r="L284" s="2753"/>
      <c r="M284" s="2752"/>
      <c r="N284" s="2734"/>
      <c r="O284" s="2734"/>
      <c r="P284" s="2754"/>
      <c r="Q284" s="2689"/>
      <c r="R284" s="2752"/>
      <c r="S284" s="2734"/>
      <c r="T284" s="2734"/>
      <c r="U284" s="2734"/>
      <c r="V284" s="2753"/>
      <c r="W284" s="2752"/>
      <c r="X284" s="2734"/>
      <c r="Y284" s="2734"/>
      <c r="Z284" s="2754"/>
      <c r="AA284" s="2689"/>
      <c r="AB284" s="2732"/>
      <c r="AC284" s="2733"/>
      <c r="AD284" s="2734"/>
      <c r="AE284" s="2709"/>
      <c r="AF284" s="2696"/>
    </row>
    <row r="285" spans="1:32" ht="13.5" customHeight="1">
      <c r="A285" s="2712" t="s">
        <v>358</v>
      </c>
      <c r="B285" s="2713"/>
      <c r="C285" s="2697" t="s">
        <v>355</v>
      </c>
      <c r="D285" s="2698"/>
      <c r="E285" s="2708" t="s">
        <v>369</v>
      </c>
      <c r="F285" s="2710">
        <f>COUNTIF(C245,$BN$4)+COUNTIF(C257,$BN$4)+COUNTIF(C269,$BN$4)</f>
        <v>0</v>
      </c>
      <c r="G285" s="2720" t="s">
        <v>370</v>
      </c>
      <c r="H285" s="2716"/>
      <c r="I285" s="2708"/>
      <c r="J285" s="2708"/>
      <c r="K285" s="2708"/>
      <c r="L285" s="2720"/>
      <c r="M285" s="2697" t="s">
        <v>354</v>
      </c>
      <c r="N285" s="2698"/>
      <c r="O285" s="2708" t="s">
        <v>369</v>
      </c>
      <c r="P285" s="2710">
        <f>COUNTIF(M245,$BN$4)+COUNTIF(M257,$BN$4)+COUNTIF(M269,$BN$4)</f>
        <v>0</v>
      </c>
      <c r="Q285" s="2720" t="s">
        <v>370</v>
      </c>
      <c r="R285" s="2716"/>
      <c r="S285" s="2708"/>
      <c r="T285" s="2708"/>
      <c r="U285" s="2708"/>
      <c r="V285" s="2720"/>
      <c r="W285" s="2730"/>
      <c r="X285" s="2731"/>
      <c r="Y285" s="2731"/>
      <c r="Z285" s="2731"/>
      <c r="AA285" s="2738"/>
      <c r="AB285" s="2742" t="s">
        <v>556</v>
      </c>
      <c r="AC285" s="2743"/>
      <c r="AD285" s="2708" t="s">
        <v>369</v>
      </c>
      <c r="AE285" s="2709">
        <f>COUNTIF(AB245,$BN$4)+COUNTIF(AB257,$BN$4)+COUNTIF(AB269,$BN$4)</f>
        <v>0</v>
      </c>
      <c r="AF285" s="2695" t="s">
        <v>370</v>
      </c>
    </row>
    <row r="286" spans="1:32" ht="13.5" customHeight="1">
      <c r="A286" s="2735"/>
      <c r="B286" s="2736"/>
      <c r="C286" s="2700"/>
      <c r="D286" s="2701"/>
      <c r="E286" s="2704"/>
      <c r="F286" s="2737"/>
      <c r="G286" s="2705"/>
      <c r="H286" s="2703"/>
      <c r="I286" s="2704"/>
      <c r="J286" s="2704"/>
      <c r="K286" s="2704"/>
      <c r="L286" s="2705"/>
      <c r="M286" s="2700"/>
      <c r="N286" s="2701"/>
      <c r="O286" s="2704"/>
      <c r="P286" s="2737"/>
      <c r="Q286" s="2705"/>
      <c r="R286" s="2703"/>
      <c r="S286" s="2704"/>
      <c r="T286" s="2704"/>
      <c r="U286" s="2704"/>
      <c r="V286" s="2705"/>
      <c r="W286" s="2739"/>
      <c r="X286" s="2740"/>
      <c r="Y286" s="2740"/>
      <c r="Z286" s="2740"/>
      <c r="AA286" s="2741"/>
      <c r="AB286" s="2744"/>
      <c r="AC286" s="2745"/>
      <c r="AD286" s="2734"/>
      <c r="AE286" s="2709"/>
      <c r="AF286" s="2696"/>
    </row>
    <row r="287" spans="1:32" ht="13.5" customHeight="1">
      <c r="A287" s="2735"/>
      <c r="B287" s="2736"/>
      <c r="C287" s="2746" t="s">
        <v>509</v>
      </c>
      <c r="D287" s="2747"/>
      <c r="E287" s="2708" t="s">
        <v>369</v>
      </c>
      <c r="F287" s="2710">
        <f>COUNTIF(C246,$BN$4)+COUNTIF(C258,$BN$4)+COUNTIF(C270,$BN$4)</f>
        <v>0</v>
      </c>
      <c r="G287" s="2720" t="s">
        <v>370</v>
      </c>
      <c r="H287" s="2716"/>
      <c r="I287" s="2708"/>
      <c r="J287" s="2708"/>
      <c r="K287" s="2708"/>
      <c r="L287" s="2720"/>
      <c r="M287" s="2746" t="s">
        <v>517</v>
      </c>
      <c r="N287" s="2747"/>
      <c r="O287" s="2708" t="s">
        <v>369</v>
      </c>
      <c r="P287" s="2710">
        <f>COUNTIF(M246,$BN$4)+COUNTIF(M258,$BN$4)+COUNTIF(M270,$BN$4)</f>
        <v>0</v>
      </c>
      <c r="Q287" s="2720" t="s">
        <v>370</v>
      </c>
      <c r="R287" s="2703"/>
      <c r="S287" s="2704"/>
      <c r="T287" s="2704"/>
      <c r="U287" s="2704"/>
      <c r="V287" s="2705"/>
      <c r="W287" s="2739"/>
      <c r="X287" s="2740"/>
      <c r="Y287" s="2740"/>
      <c r="Z287" s="2740"/>
      <c r="AA287" s="2741"/>
      <c r="AB287" s="2742" t="s">
        <v>364</v>
      </c>
      <c r="AC287" s="2743"/>
      <c r="AD287" s="2708" t="s">
        <v>369</v>
      </c>
      <c r="AE287" s="2709">
        <f>COUNTIF(AB246,$BN$4)+COUNTIF(AB258,$BN$4)+COUNTIF(AB270,$BN$4)</f>
        <v>0</v>
      </c>
      <c r="AF287" s="2695" t="s">
        <v>370</v>
      </c>
    </row>
    <row r="288" spans="1:32" ht="13.5" customHeight="1">
      <c r="A288" s="2735"/>
      <c r="B288" s="2736"/>
      <c r="C288" s="2748"/>
      <c r="D288" s="2749"/>
      <c r="E288" s="2704"/>
      <c r="F288" s="2737"/>
      <c r="G288" s="2705"/>
      <c r="H288" s="2703"/>
      <c r="I288" s="2704"/>
      <c r="J288" s="2704"/>
      <c r="K288" s="2704"/>
      <c r="L288" s="2705"/>
      <c r="M288" s="2748"/>
      <c r="N288" s="2749"/>
      <c r="O288" s="2704"/>
      <c r="P288" s="2737"/>
      <c r="Q288" s="2705"/>
      <c r="R288" s="2703"/>
      <c r="S288" s="2704"/>
      <c r="T288" s="2704"/>
      <c r="U288" s="2704"/>
      <c r="V288" s="2705"/>
      <c r="W288" s="2739"/>
      <c r="X288" s="2740"/>
      <c r="Y288" s="2740"/>
      <c r="Z288" s="2740"/>
      <c r="AA288" s="2741"/>
      <c r="AB288" s="2744"/>
      <c r="AC288" s="2745"/>
      <c r="AD288" s="2734"/>
      <c r="AE288" s="2709"/>
      <c r="AF288" s="2696"/>
    </row>
    <row r="289" spans="1:32" ht="13.5" customHeight="1">
      <c r="A289" s="2735"/>
      <c r="B289" s="2736"/>
      <c r="C289" s="2697"/>
      <c r="D289" s="2698"/>
      <c r="E289" s="2698"/>
      <c r="F289" s="2698"/>
      <c r="G289" s="2699"/>
      <c r="H289" s="2703"/>
      <c r="I289" s="2704"/>
      <c r="J289" s="2704"/>
      <c r="K289" s="2704"/>
      <c r="L289" s="2705"/>
      <c r="M289" s="2697"/>
      <c r="N289" s="2698"/>
      <c r="O289" s="2698"/>
      <c r="P289" s="2698"/>
      <c r="Q289" s="2699"/>
      <c r="R289" s="2703"/>
      <c r="S289" s="2704"/>
      <c r="T289" s="2704"/>
      <c r="U289" s="2704"/>
      <c r="V289" s="2705"/>
      <c r="W289" s="2739"/>
      <c r="X289" s="2740"/>
      <c r="Y289" s="2740"/>
      <c r="Z289" s="2740"/>
      <c r="AA289" s="2741"/>
      <c r="AB289" s="2706" t="s">
        <v>508</v>
      </c>
      <c r="AC289" s="2707"/>
      <c r="AD289" s="2708" t="s">
        <v>369</v>
      </c>
      <c r="AE289" s="2709">
        <f>COUNTIF(AD245,$BN$4)+COUNTIF(AD257,$BN$4)+COUNTIF(AD269,$BN$4)</f>
        <v>0</v>
      </c>
      <c r="AF289" s="2695" t="s">
        <v>370</v>
      </c>
    </row>
    <row r="290" spans="1:32" ht="13.5" customHeight="1">
      <c r="A290" s="2735"/>
      <c r="B290" s="2736"/>
      <c r="C290" s="2700"/>
      <c r="D290" s="2701"/>
      <c r="E290" s="2701"/>
      <c r="F290" s="2701"/>
      <c r="G290" s="2702"/>
      <c r="H290" s="2703"/>
      <c r="I290" s="2704"/>
      <c r="J290" s="2704"/>
      <c r="K290" s="2704"/>
      <c r="L290" s="2705"/>
      <c r="M290" s="2700"/>
      <c r="N290" s="2701"/>
      <c r="O290" s="2701"/>
      <c r="P290" s="2701"/>
      <c r="Q290" s="2702"/>
      <c r="R290" s="2703"/>
      <c r="S290" s="2704"/>
      <c r="T290" s="2704"/>
      <c r="U290" s="2704"/>
      <c r="V290" s="2705"/>
      <c r="W290" s="2739"/>
      <c r="X290" s="2740"/>
      <c r="Y290" s="2740"/>
      <c r="Z290" s="2740"/>
      <c r="AA290" s="2741"/>
      <c r="AB290" s="2706"/>
      <c r="AC290" s="2707"/>
      <c r="AD290" s="2704"/>
      <c r="AE290" s="2710"/>
      <c r="AF290" s="2711"/>
    </row>
    <row r="291" spans="1:32" ht="13.5" customHeight="1">
      <c r="A291" s="2712" t="s">
        <v>81</v>
      </c>
      <c r="B291" s="2713"/>
      <c r="C291" s="2716" t="s">
        <v>369</v>
      </c>
      <c r="D291" s="2718">
        <f>SUM(C277:G288)</f>
        <v>0</v>
      </c>
      <c r="E291" s="2718"/>
      <c r="F291" s="2718"/>
      <c r="G291" s="2720" t="s">
        <v>370</v>
      </c>
      <c r="H291" s="2708" t="s">
        <v>369</v>
      </c>
      <c r="I291" s="2710">
        <f>SUM(H277:L290)</f>
        <v>0</v>
      </c>
      <c r="J291" s="2710"/>
      <c r="K291" s="2710"/>
      <c r="L291" s="2720" t="s">
        <v>370</v>
      </c>
      <c r="M291" s="2708" t="s">
        <v>369</v>
      </c>
      <c r="N291" s="2718">
        <f>SUM(M277:Q290)</f>
        <v>0</v>
      </c>
      <c r="O291" s="2718"/>
      <c r="P291" s="2718"/>
      <c r="Q291" s="2720" t="s">
        <v>370</v>
      </c>
      <c r="R291" s="2708" t="s">
        <v>369</v>
      </c>
      <c r="S291" s="2710">
        <f>SUM(R277:V290)</f>
        <v>0</v>
      </c>
      <c r="T291" s="2710"/>
      <c r="U291" s="2710"/>
      <c r="V291" s="2720" t="s">
        <v>370</v>
      </c>
      <c r="W291" s="2708" t="s">
        <v>369</v>
      </c>
      <c r="X291" s="2724">
        <f>SUM(W277:AA290)</f>
        <v>0</v>
      </c>
      <c r="Y291" s="2724"/>
      <c r="Z291" s="2724"/>
      <c r="AA291" s="2720" t="s">
        <v>370</v>
      </c>
      <c r="AB291" s="2708" t="s">
        <v>369</v>
      </c>
      <c r="AC291" s="2726">
        <f>SUM(AB277:AF290)</f>
        <v>0</v>
      </c>
      <c r="AD291" s="2726"/>
      <c r="AE291" s="2726"/>
      <c r="AF291" s="2728" t="s">
        <v>370</v>
      </c>
    </row>
    <row r="292" spans="1:32" ht="13.5" customHeight="1" thickBot="1">
      <c r="A292" s="2714"/>
      <c r="B292" s="2715"/>
      <c r="C292" s="2717"/>
      <c r="D292" s="2719"/>
      <c r="E292" s="2719"/>
      <c r="F292" s="2719"/>
      <c r="G292" s="2721"/>
      <c r="H292" s="2722"/>
      <c r="I292" s="2723"/>
      <c r="J292" s="2723"/>
      <c r="K292" s="2723"/>
      <c r="L292" s="2721"/>
      <c r="M292" s="2722"/>
      <c r="N292" s="2719"/>
      <c r="O292" s="2719"/>
      <c r="P292" s="2719"/>
      <c r="Q292" s="2721"/>
      <c r="R292" s="2722"/>
      <c r="S292" s="2723"/>
      <c r="T292" s="2723"/>
      <c r="U292" s="2723"/>
      <c r="V292" s="2721"/>
      <c r="W292" s="2722"/>
      <c r="X292" s="2725"/>
      <c r="Y292" s="2725"/>
      <c r="Z292" s="2725"/>
      <c r="AA292" s="2721"/>
      <c r="AB292" s="2722"/>
      <c r="AC292" s="2727"/>
      <c r="AD292" s="2727"/>
      <c r="AE292" s="2727"/>
      <c r="AF292" s="2729"/>
    </row>
    <row r="293" spans="1:32" ht="13.5" customHeight="1">
      <c r="A293" s="2661" t="s">
        <v>550</v>
      </c>
      <c r="B293" s="2662"/>
      <c r="C293" s="2662"/>
      <c r="D293" s="2662"/>
      <c r="E293" s="2662"/>
      <c r="F293" s="2662"/>
      <c r="G293" s="2662"/>
      <c r="H293" s="2662"/>
      <c r="I293" s="2662"/>
      <c r="J293" s="2662"/>
      <c r="K293" s="2662"/>
      <c r="L293" s="2662"/>
      <c r="M293" s="2662"/>
      <c r="N293" s="2662"/>
      <c r="O293" s="2662"/>
      <c r="P293" s="2662"/>
      <c r="Q293" s="2662"/>
      <c r="R293" s="2662"/>
      <c r="S293" s="2662"/>
      <c r="T293" s="2662"/>
      <c r="U293" s="2662"/>
      <c r="V293" s="2662"/>
      <c r="W293" s="2662"/>
      <c r="X293" s="2662"/>
      <c r="Y293" s="2662"/>
      <c r="Z293" s="2662"/>
      <c r="AA293" s="2662"/>
      <c r="AB293" s="2662"/>
      <c r="AC293" s="2662"/>
      <c r="AD293" s="2662"/>
      <c r="AE293" s="2662"/>
      <c r="AF293" s="2663"/>
    </row>
    <row r="294" spans="1:32" ht="13.5" customHeight="1">
      <c r="A294" s="2664"/>
      <c r="B294" s="2665"/>
      <c r="C294" s="2665"/>
      <c r="D294" s="2665"/>
      <c r="E294" s="2665"/>
      <c r="F294" s="2665"/>
      <c r="G294" s="2665"/>
      <c r="H294" s="2665"/>
      <c r="I294" s="2665"/>
      <c r="J294" s="2665"/>
      <c r="K294" s="2665"/>
      <c r="L294" s="2665"/>
      <c r="M294" s="2665"/>
      <c r="N294" s="2665"/>
      <c r="O294" s="2665"/>
      <c r="P294" s="2665"/>
      <c r="Q294" s="2665"/>
      <c r="R294" s="2665"/>
      <c r="S294" s="2665"/>
      <c r="T294" s="2665"/>
      <c r="U294" s="2665"/>
      <c r="V294" s="2665"/>
      <c r="W294" s="2665"/>
      <c r="X294" s="2665"/>
      <c r="Y294" s="2665"/>
      <c r="Z294" s="2665"/>
      <c r="AA294" s="2665"/>
      <c r="AB294" s="2665"/>
      <c r="AC294" s="2665"/>
      <c r="AD294" s="2665"/>
      <c r="AE294" s="2665"/>
      <c r="AF294" s="2666"/>
    </row>
    <row r="295" spans="1:32" ht="13.5" customHeight="1">
      <c r="A295" s="2667" t="s">
        <v>356</v>
      </c>
      <c r="B295" s="2668"/>
      <c r="C295" s="2669">
        <v>1500</v>
      </c>
      <c r="D295" s="2670"/>
      <c r="E295" s="2670"/>
      <c r="F295" s="2670"/>
      <c r="G295" s="2670"/>
      <c r="H295" s="2671">
        <v>1200</v>
      </c>
      <c r="I295" s="2672"/>
      <c r="J295" s="2672"/>
      <c r="K295" s="2672"/>
      <c r="L295" s="2672"/>
      <c r="M295" s="2670">
        <v>900</v>
      </c>
      <c r="N295" s="2670"/>
      <c r="O295" s="2670"/>
      <c r="P295" s="2670"/>
      <c r="Q295" s="2670"/>
      <c r="R295" s="2672">
        <v>750</v>
      </c>
      <c r="S295" s="2672"/>
      <c r="T295" s="2672"/>
      <c r="U295" s="2672"/>
      <c r="V295" s="2672"/>
      <c r="W295" s="2673">
        <v>600</v>
      </c>
      <c r="X295" s="2673"/>
      <c r="Y295" s="2673"/>
      <c r="Z295" s="2673"/>
      <c r="AA295" s="2673"/>
      <c r="AB295" s="2674">
        <v>300</v>
      </c>
      <c r="AC295" s="2674"/>
      <c r="AD295" s="2674"/>
      <c r="AE295" s="2674"/>
      <c r="AF295" s="2675"/>
    </row>
    <row r="296" spans="1:32" ht="13.5" customHeight="1">
      <c r="A296" s="2676" t="s">
        <v>357</v>
      </c>
      <c r="B296" s="2677"/>
      <c r="C296" s="2678">
        <v>6000</v>
      </c>
      <c r="D296" s="2678"/>
      <c r="E296" s="2678"/>
      <c r="F296" s="2678"/>
      <c r="G296" s="2678"/>
      <c r="H296" s="2679">
        <v>4800</v>
      </c>
      <c r="I296" s="2679"/>
      <c r="J296" s="2679"/>
      <c r="K296" s="2679"/>
      <c r="L296" s="2679"/>
      <c r="M296" s="2678">
        <v>3600</v>
      </c>
      <c r="N296" s="2678"/>
      <c r="O296" s="2678"/>
      <c r="P296" s="2678"/>
      <c r="Q296" s="2678"/>
      <c r="R296" s="2679">
        <v>3000</v>
      </c>
      <c r="S296" s="2679"/>
      <c r="T296" s="2679"/>
      <c r="U296" s="2679"/>
      <c r="V296" s="2679"/>
      <c r="W296" s="2680">
        <v>2400</v>
      </c>
      <c r="X296" s="2681"/>
      <c r="Y296" s="2681"/>
      <c r="Z296" s="2681"/>
      <c r="AA296" s="2681"/>
      <c r="AB296" s="2682">
        <v>1200</v>
      </c>
      <c r="AC296" s="2683"/>
      <c r="AD296" s="2683"/>
      <c r="AE296" s="2683"/>
      <c r="AF296" s="2684"/>
    </row>
    <row r="297" spans="1:32" ht="13.5" customHeight="1">
      <c r="A297" s="2685" t="s">
        <v>350</v>
      </c>
      <c r="B297" s="2686"/>
      <c r="C297" s="438"/>
      <c r="D297" s="2687" t="s">
        <v>515</v>
      </c>
      <c r="E297" s="2688"/>
      <c r="F297" s="2688"/>
      <c r="G297" s="2689"/>
      <c r="H297" s="296"/>
      <c r="I297" s="314"/>
      <c r="J297" s="314"/>
      <c r="K297" s="314"/>
      <c r="L297" s="902"/>
      <c r="M297" s="434"/>
      <c r="N297" s="435"/>
      <c r="O297" s="435"/>
      <c r="P297" s="435"/>
      <c r="Q297" s="903"/>
      <c r="R297" s="438"/>
      <c r="S297" s="2690" t="s">
        <v>526</v>
      </c>
      <c r="T297" s="2691"/>
      <c r="U297" s="2691"/>
      <c r="V297" s="2692"/>
      <c r="W297" s="443"/>
      <c r="X297" s="888"/>
      <c r="Y297" s="888"/>
      <c r="Z297" s="888"/>
      <c r="AA297" s="903"/>
      <c r="AB297" s="445"/>
      <c r="AC297" s="2693"/>
      <c r="AD297" s="2693"/>
      <c r="AE297" s="2693"/>
      <c r="AF297" s="2694"/>
    </row>
    <row r="298" spans="1:32" ht="13.5" customHeight="1" thickBot="1">
      <c r="A298" s="2622" t="s">
        <v>352</v>
      </c>
      <c r="B298" s="2623"/>
      <c r="C298" s="317"/>
      <c r="D298" s="291"/>
      <c r="E298" s="291"/>
      <c r="F298" s="291"/>
      <c r="G298" s="417"/>
      <c r="H298" s="345"/>
      <c r="I298" s="2624" t="s">
        <v>520</v>
      </c>
      <c r="J298" s="2624"/>
      <c r="K298" s="2624"/>
      <c r="L298" s="2624"/>
      <c r="M298" s="345"/>
      <c r="N298" s="2625" t="s">
        <v>521</v>
      </c>
      <c r="O298" s="2626"/>
      <c r="P298" s="2626"/>
      <c r="Q298" s="2627"/>
      <c r="R298" s="292"/>
      <c r="S298" s="905"/>
      <c r="T298" s="905"/>
      <c r="U298" s="905"/>
      <c r="V298" s="886"/>
      <c r="W298" s="345"/>
      <c r="X298" s="887" t="s">
        <v>527</v>
      </c>
      <c r="Y298" s="905"/>
      <c r="Z298" s="905"/>
      <c r="AA298" s="418"/>
      <c r="AB298" s="345"/>
      <c r="AC298" s="2626" t="s">
        <v>516</v>
      </c>
      <c r="AD298" s="2626"/>
      <c r="AE298" s="2626"/>
      <c r="AF298" s="2628"/>
    </row>
    <row r="299" spans="1:32" ht="13.5" customHeight="1">
      <c r="A299" s="2629" t="s">
        <v>552</v>
      </c>
      <c r="B299" s="2629"/>
      <c r="C299" s="2629"/>
      <c r="D299" s="2629"/>
      <c r="E299" s="2629"/>
      <c r="F299" s="2629"/>
      <c r="G299" s="2629"/>
      <c r="H299" s="2629"/>
      <c r="I299" s="2629"/>
      <c r="J299" s="2629"/>
      <c r="K299" s="2629"/>
      <c r="L299" s="2629"/>
      <c r="M299" s="2629"/>
      <c r="N299" s="2629"/>
      <c r="O299" s="2629"/>
      <c r="P299" s="2629"/>
      <c r="Q299" s="2629"/>
      <c r="R299" s="2629"/>
      <c r="S299" s="2629"/>
      <c r="T299" s="2629"/>
      <c r="U299" s="2629"/>
      <c r="V299" s="2630"/>
      <c r="W299" s="2633" t="s">
        <v>356</v>
      </c>
      <c r="X299" s="2634"/>
      <c r="Y299" s="2635"/>
      <c r="Z299" s="2642" t="str">
        <f>IF(COUNTIF(C297,$BN$4)*C295+COUNTIF(H298,$BN$4)*H295+COUNTIF(M298,$BN$4)*M295+COUNTIF(R297,$BN$4)*R295+COUNTIF(W298,$BN$4)*W295+COUNTIF(AB298,$BN$4)*AB295+C275*D291+H275*I291+M275*N291+R275*S291+W275*X291+AB275*AC291=0,"",COUNTIF(C297,$BN$4)*C295+COUNTIF(H298,$BN$4)*H295+COUNTIF(M298,$BN$4)*M295+COUNTIF(R297,$BN$4)*R295+COUNTIF(W298,$BN$4)*W295+COUNTIF(AB298,$BN$4)*AB295+C275*D291+H275*I291+M275*N291+R275*S291+W275*X291+AB275*AC291)</f>
        <v/>
      </c>
      <c r="AA299" s="2642"/>
      <c r="AB299" s="2642"/>
      <c r="AC299" s="2642"/>
      <c r="AD299" s="2642"/>
      <c r="AE299" s="2645" t="s">
        <v>551</v>
      </c>
      <c r="AF299" s="2646"/>
    </row>
    <row r="300" spans="1:32" ht="13.5" customHeight="1">
      <c r="A300" s="2631"/>
      <c r="B300" s="2631"/>
      <c r="C300" s="2631"/>
      <c r="D300" s="2631"/>
      <c r="E300" s="2631"/>
      <c r="F300" s="2631"/>
      <c r="G300" s="2631"/>
      <c r="H300" s="2631"/>
      <c r="I300" s="2631"/>
      <c r="J300" s="2631"/>
      <c r="K300" s="2631"/>
      <c r="L300" s="2631"/>
      <c r="M300" s="2631"/>
      <c r="N300" s="2631"/>
      <c r="O300" s="2631"/>
      <c r="P300" s="2631"/>
      <c r="Q300" s="2631"/>
      <c r="R300" s="2631"/>
      <c r="S300" s="2631"/>
      <c r="T300" s="2631"/>
      <c r="U300" s="2631"/>
      <c r="V300" s="2632"/>
      <c r="W300" s="2636"/>
      <c r="X300" s="2637"/>
      <c r="Y300" s="2638"/>
      <c r="Z300" s="2643"/>
      <c r="AA300" s="2643"/>
      <c r="AB300" s="2643"/>
      <c r="AC300" s="2643"/>
      <c r="AD300" s="2643"/>
      <c r="AE300" s="2647"/>
      <c r="AF300" s="2648"/>
    </row>
    <row r="301" spans="1:32" ht="13.5" customHeight="1">
      <c r="A301" s="2631"/>
      <c r="B301" s="2631"/>
      <c r="C301" s="2631"/>
      <c r="D301" s="2631"/>
      <c r="E301" s="2631"/>
      <c r="F301" s="2631"/>
      <c r="G301" s="2631"/>
      <c r="H301" s="2631"/>
      <c r="I301" s="2631"/>
      <c r="J301" s="2631"/>
      <c r="K301" s="2631"/>
      <c r="L301" s="2631"/>
      <c r="M301" s="2631"/>
      <c r="N301" s="2631"/>
      <c r="O301" s="2631"/>
      <c r="P301" s="2631"/>
      <c r="Q301" s="2631"/>
      <c r="R301" s="2631"/>
      <c r="S301" s="2631"/>
      <c r="T301" s="2631"/>
      <c r="U301" s="2631"/>
      <c r="V301" s="2632"/>
      <c r="W301" s="2639"/>
      <c r="X301" s="2640"/>
      <c r="Y301" s="2641"/>
      <c r="Z301" s="2644"/>
      <c r="AA301" s="2644"/>
      <c r="AB301" s="2644"/>
      <c r="AC301" s="2644"/>
      <c r="AD301" s="2644"/>
      <c r="AE301" s="2649"/>
      <c r="AF301" s="2650"/>
    </row>
    <row r="302" spans="1:32" ht="13.5" customHeight="1">
      <c r="A302" s="2631"/>
      <c r="B302" s="2631"/>
      <c r="C302" s="2631"/>
      <c r="D302" s="2631"/>
      <c r="E302" s="2631"/>
      <c r="F302" s="2631"/>
      <c r="G302" s="2631"/>
      <c r="H302" s="2631"/>
      <c r="I302" s="2631"/>
      <c r="J302" s="2631"/>
      <c r="K302" s="2631"/>
      <c r="L302" s="2631"/>
      <c r="M302" s="2631"/>
      <c r="N302" s="2631"/>
      <c r="O302" s="2631"/>
      <c r="P302" s="2631"/>
      <c r="Q302" s="2631"/>
      <c r="R302" s="2631"/>
      <c r="S302" s="2631"/>
      <c r="T302" s="2631"/>
      <c r="U302" s="2631"/>
      <c r="V302" s="2632"/>
      <c r="W302" s="2651" t="s">
        <v>357</v>
      </c>
      <c r="X302" s="2652"/>
      <c r="Y302" s="2653"/>
      <c r="Z302" s="2657" t="str">
        <f>IF(COUNTIF(C297,$BN$4)*C296+COUNTIF(H298,$BN$4)*H296+COUNTIF(M298,$BN$4)*M296+COUNTIF(R297,$BN$4)*R296+COUNTIF(W298,$BN$4)*W296+COUNTIF(AB298,$BN$4)*AB296+C276*D291+H276*I291+M276*N291+R276*S291+W276*X291+AB276*AC291=0,"",COUNTIF(C297,$BN$4)*C296+COUNTIF(H298,$BN$4)*H296+COUNTIF(M298,$BN$4)*M296+COUNTIF(R297,$BN$4)*R296+COUNTIF(W298,$BN$4)*W296+COUNTIF(AB298,$BN$4)*AB296+C276*D291+H276*I291+M276*N291+R276*S291+W276*X291+AB276*AC291)</f>
        <v/>
      </c>
      <c r="AA302" s="2657"/>
      <c r="AB302" s="2657"/>
      <c r="AC302" s="2657"/>
      <c r="AD302" s="2657"/>
      <c r="AE302" s="2647" t="s">
        <v>551</v>
      </c>
      <c r="AF302" s="2648"/>
    </row>
    <row r="303" spans="1:32" ht="13.5" customHeight="1">
      <c r="A303" s="2631"/>
      <c r="B303" s="2631"/>
      <c r="C303" s="2631"/>
      <c r="D303" s="2631"/>
      <c r="E303" s="2631"/>
      <c r="F303" s="2631"/>
      <c r="G303" s="2631"/>
      <c r="H303" s="2631"/>
      <c r="I303" s="2631"/>
      <c r="J303" s="2631"/>
      <c r="K303" s="2631"/>
      <c r="L303" s="2631"/>
      <c r="M303" s="2631"/>
      <c r="N303" s="2631"/>
      <c r="O303" s="2631"/>
      <c r="P303" s="2631"/>
      <c r="Q303" s="2631"/>
      <c r="R303" s="2631"/>
      <c r="S303" s="2631"/>
      <c r="T303" s="2631"/>
      <c r="U303" s="2631"/>
      <c r="V303" s="2632"/>
      <c r="W303" s="2636"/>
      <c r="X303" s="2637"/>
      <c r="Y303" s="2638"/>
      <c r="Z303" s="2643"/>
      <c r="AA303" s="2643"/>
      <c r="AB303" s="2643"/>
      <c r="AC303" s="2643"/>
      <c r="AD303" s="2643"/>
      <c r="AE303" s="2647"/>
      <c r="AF303" s="2648"/>
    </row>
    <row r="304" spans="1:32" ht="13.5" customHeight="1" thickBot="1">
      <c r="A304" s="2631"/>
      <c r="B304" s="2631"/>
      <c r="C304" s="2631"/>
      <c r="D304" s="2631"/>
      <c r="E304" s="2631"/>
      <c r="F304" s="2631"/>
      <c r="G304" s="2631"/>
      <c r="H304" s="2631"/>
      <c r="I304" s="2631"/>
      <c r="J304" s="2631"/>
      <c r="K304" s="2631"/>
      <c r="L304" s="2631"/>
      <c r="M304" s="2631"/>
      <c r="N304" s="2631"/>
      <c r="O304" s="2631"/>
      <c r="P304" s="2631"/>
      <c r="Q304" s="2631"/>
      <c r="R304" s="2631"/>
      <c r="S304" s="2631"/>
      <c r="T304" s="2631"/>
      <c r="U304" s="2631"/>
      <c r="V304" s="2632"/>
      <c r="W304" s="2654"/>
      <c r="X304" s="2655"/>
      <c r="Y304" s="2656"/>
      <c r="Z304" s="2658"/>
      <c r="AA304" s="2658"/>
      <c r="AB304" s="2658"/>
      <c r="AC304" s="2658"/>
      <c r="AD304" s="2658"/>
      <c r="AE304" s="2659"/>
      <c r="AF304" s="2660"/>
    </row>
    <row r="305" spans="1:32" ht="13.5" customHeight="1">
      <c r="B305" s="908"/>
      <c r="G305" s="908"/>
      <c r="N305" s="729" t="s">
        <v>382</v>
      </c>
      <c r="O305" s="729"/>
      <c r="P305" s="729"/>
      <c r="Q305" s="729"/>
      <c r="R305" s="729"/>
      <c r="S305" s="729"/>
      <c r="T305" s="729"/>
      <c r="U305" s="729"/>
      <c r="V305" s="729"/>
      <c r="W305" s="729"/>
      <c r="X305" s="729"/>
      <c r="Y305" s="729"/>
      <c r="Z305" s="729"/>
      <c r="AA305" s="729"/>
      <c r="AB305" s="729"/>
      <c r="AC305" s="729"/>
      <c r="AD305" s="729"/>
      <c r="AE305" s="729"/>
      <c r="AF305" s="729"/>
    </row>
    <row r="306" spans="1:32" ht="13.5" customHeight="1">
      <c r="A306" s="2820" t="s">
        <v>563</v>
      </c>
      <c r="B306" s="2820"/>
      <c r="C306" s="2820"/>
      <c r="D306" s="2820"/>
      <c r="E306" s="2820"/>
      <c r="F306" s="2820"/>
      <c r="G306" s="2820"/>
      <c r="H306" s="2820"/>
      <c r="I306" s="2820"/>
      <c r="J306" s="2820"/>
      <c r="K306" s="2820"/>
      <c r="L306" s="2820"/>
      <c r="M306" s="442"/>
      <c r="N306" s="2821" t="s">
        <v>652</v>
      </c>
      <c r="O306" s="2821"/>
      <c r="P306" s="2821"/>
      <c r="Q306" s="2821" t="str">
        <f>IF(①利用申込書!D308="","",①利用申込書!D308)</f>
        <v/>
      </c>
      <c r="R306" s="2821"/>
      <c r="S306" s="2821"/>
      <c r="T306" s="2821"/>
      <c r="U306" s="2821"/>
      <c r="V306" s="2821"/>
      <c r="W306" s="2821"/>
      <c r="X306" s="2821"/>
      <c r="Y306" s="2821"/>
      <c r="Z306" s="2821"/>
      <c r="AA306" s="2822" t="str">
        <f>IF(BP7="","",BP7)</f>
        <v/>
      </c>
      <c r="AB306" s="2822"/>
      <c r="AC306" s="2822"/>
      <c r="AD306" s="2822"/>
      <c r="AE306" s="2823" t="s">
        <v>373</v>
      </c>
      <c r="AF306" s="729"/>
    </row>
    <row r="307" spans="1:32" ht="13.5" customHeight="1">
      <c r="A307" s="2820"/>
      <c r="B307" s="2820"/>
      <c r="C307" s="2820"/>
      <c r="D307" s="2820"/>
      <c r="E307" s="2820"/>
      <c r="F307" s="2820"/>
      <c r="G307" s="2820"/>
      <c r="H307" s="2820"/>
      <c r="I307" s="2820"/>
      <c r="J307" s="2820"/>
      <c r="K307" s="2820"/>
      <c r="L307" s="2820"/>
      <c r="M307" s="190"/>
      <c r="N307" s="2821"/>
      <c r="O307" s="2821"/>
      <c r="P307" s="2821"/>
      <c r="Q307" s="2821"/>
      <c r="R307" s="2821"/>
      <c r="S307" s="2821"/>
      <c r="T307" s="2821"/>
      <c r="U307" s="2821"/>
      <c r="V307" s="2821"/>
      <c r="W307" s="2821"/>
      <c r="X307" s="2821"/>
      <c r="Y307" s="2821"/>
      <c r="Z307" s="2821"/>
      <c r="AA307" s="2822"/>
      <c r="AB307" s="2822"/>
      <c r="AC307" s="2822"/>
      <c r="AD307" s="2822"/>
      <c r="AE307" s="2823"/>
    </row>
    <row r="308" spans="1:32" ht="13.5" customHeight="1" thickBot="1">
      <c r="B308" s="190"/>
      <c r="C308" s="190"/>
      <c r="D308" s="190"/>
      <c r="E308" s="190"/>
      <c r="F308" s="190"/>
      <c r="G308" s="190"/>
      <c r="H308" s="190"/>
      <c r="I308" s="190"/>
      <c r="J308" s="190"/>
      <c r="K308" s="190"/>
      <c r="L308" s="190"/>
      <c r="M308" s="437"/>
      <c r="N308" s="437"/>
      <c r="O308" s="731"/>
      <c r="P308" s="731"/>
      <c r="Q308" s="731"/>
      <c r="R308" s="731"/>
      <c r="S308" s="731"/>
      <c r="T308" s="730"/>
      <c r="U308" s="728"/>
      <c r="V308" s="728"/>
      <c r="W308" s="728"/>
      <c r="X308" s="728"/>
      <c r="Y308" s="728"/>
      <c r="Z308" s="728"/>
      <c r="AA308" s="728"/>
      <c r="AB308" s="437"/>
      <c r="AC308" s="437"/>
      <c r="AD308" s="437"/>
      <c r="AE308" s="730"/>
    </row>
    <row r="309" spans="1:32" ht="13.5" customHeight="1">
      <c r="A309" s="330"/>
      <c r="B309" s="342" t="s">
        <v>356</v>
      </c>
      <c r="C309" s="2824">
        <v>500</v>
      </c>
      <c r="D309" s="2825"/>
      <c r="E309" s="2825"/>
      <c r="F309" s="2825"/>
      <c r="G309" s="2826"/>
      <c r="H309" s="2824">
        <v>400</v>
      </c>
      <c r="I309" s="2825"/>
      <c r="J309" s="2825"/>
      <c r="K309" s="2825"/>
      <c r="L309" s="2826"/>
      <c r="M309" s="2824">
        <v>300</v>
      </c>
      <c r="N309" s="2825"/>
      <c r="O309" s="2825"/>
      <c r="P309" s="2825"/>
      <c r="Q309" s="2826"/>
      <c r="R309" s="2824">
        <v>250</v>
      </c>
      <c r="S309" s="2825"/>
      <c r="T309" s="2825"/>
      <c r="U309" s="2825"/>
      <c r="V309" s="2826"/>
      <c r="W309" s="2827">
        <v>200</v>
      </c>
      <c r="X309" s="2828"/>
      <c r="Y309" s="2828"/>
      <c r="Z309" s="2828"/>
      <c r="AA309" s="2829"/>
      <c r="AB309" s="2827">
        <v>100</v>
      </c>
      <c r="AC309" s="2828"/>
      <c r="AD309" s="2828"/>
      <c r="AE309" s="2828"/>
      <c r="AF309" s="2830"/>
    </row>
    <row r="310" spans="1:32" ht="13.5" customHeight="1" thickBot="1">
      <c r="A310" s="331"/>
      <c r="B310" s="343" t="s">
        <v>357</v>
      </c>
      <c r="C310" s="2813">
        <v>2000</v>
      </c>
      <c r="D310" s="2814"/>
      <c r="E310" s="2814"/>
      <c r="F310" s="2814"/>
      <c r="G310" s="2815"/>
      <c r="H310" s="2813">
        <v>1600</v>
      </c>
      <c r="I310" s="2814"/>
      <c r="J310" s="2814"/>
      <c r="K310" s="2814"/>
      <c r="L310" s="2815"/>
      <c r="M310" s="2813">
        <v>1200</v>
      </c>
      <c r="N310" s="2814"/>
      <c r="O310" s="2814"/>
      <c r="P310" s="2814"/>
      <c r="Q310" s="2815"/>
      <c r="R310" s="2813">
        <v>1000</v>
      </c>
      <c r="S310" s="2814"/>
      <c r="T310" s="2814"/>
      <c r="U310" s="2814"/>
      <c r="V310" s="2815"/>
      <c r="W310" s="2816">
        <v>800</v>
      </c>
      <c r="X310" s="2817"/>
      <c r="Y310" s="2817"/>
      <c r="Z310" s="2817"/>
      <c r="AA310" s="2818"/>
      <c r="AB310" s="2816">
        <v>400</v>
      </c>
      <c r="AC310" s="2817"/>
      <c r="AD310" s="2817"/>
      <c r="AE310" s="2817"/>
      <c r="AF310" s="2819"/>
    </row>
    <row r="311" spans="1:32" ht="13.5" customHeight="1">
      <c r="A311" s="2773" t="s">
        <v>376</v>
      </c>
      <c r="B311" s="325" t="s">
        <v>350</v>
      </c>
      <c r="C311" s="344"/>
      <c r="D311" s="2775" t="s">
        <v>515</v>
      </c>
      <c r="E311" s="2776"/>
      <c r="F311" s="2776"/>
      <c r="G311" s="2777"/>
      <c r="H311" s="337"/>
      <c r="I311" s="338"/>
      <c r="J311" s="338"/>
      <c r="K311" s="338"/>
      <c r="L311" s="339"/>
      <c r="M311" s="328"/>
      <c r="N311" s="340"/>
      <c r="O311" s="340"/>
      <c r="P311" s="340"/>
      <c r="Q311" s="420"/>
      <c r="R311" s="344"/>
      <c r="S311" s="2778" t="s">
        <v>526</v>
      </c>
      <c r="T311" s="2779"/>
      <c r="U311" s="2779"/>
      <c r="V311" s="2780"/>
      <c r="W311" s="329"/>
      <c r="X311" s="904"/>
      <c r="Y311" s="904"/>
      <c r="Z311" s="904"/>
      <c r="AA311" s="420"/>
      <c r="AB311" s="327"/>
      <c r="AC311" s="2781"/>
      <c r="AD311" s="2781"/>
      <c r="AE311" s="2781"/>
      <c r="AF311" s="2782"/>
    </row>
    <row r="312" spans="1:32" ht="13.5" customHeight="1">
      <c r="A312" s="2774"/>
      <c r="B312" s="885" t="s">
        <v>352</v>
      </c>
      <c r="C312" s="317"/>
      <c r="D312" s="291"/>
      <c r="E312" s="291"/>
      <c r="F312" s="291"/>
      <c r="G312" s="417"/>
      <c r="H312" s="345"/>
      <c r="I312" s="2624" t="s">
        <v>520</v>
      </c>
      <c r="J312" s="2624"/>
      <c r="K312" s="2624"/>
      <c r="L312" s="2624"/>
      <c r="M312" s="345"/>
      <c r="N312" s="2625" t="s">
        <v>521</v>
      </c>
      <c r="O312" s="2626"/>
      <c r="P312" s="2626"/>
      <c r="Q312" s="2627"/>
      <c r="R312" s="292"/>
      <c r="S312" s="905"/>
      <c r="T312" s="905"/>
      <c r="U312" s="905"/>
      <c r="V312" s="886"/>
      <c r="W312" s="345"/>
      <c r="X312" s="887" t="s">
        <v>527</v>
      </c>
      <c r="Y312" s="905"/>
      <c r="Z312" s="905"/>
      <c r="AA312" s="418"/>
      <c r="AB312" s="345"/>
      <c r="AC312" s="2626" t="s">
        <v>516</v>
      </c>
      <c r="AD312" s="2626"/>
      <c r="AE312" s="2626"/>
      <c r="AF312" s="2628"/>
    </row>
    <row r="313" spans="1:32" ht="13.5" customHeight="1">
      <c r="A313" s="2774"/>
      <c r="B313" s="885" t="s">
        <v>353</v>
      </c>
      <c r="C313" s="317"/>
      <c r="D313" s="291"/>
      <c r="E313" s="291"/>
      <c r="F313" s="291"/>
      <c r="G313" s="418"/>
      <c r="H313" s="345"/>
      <c r="I313" s="2687" t="s">
        <v>515</v>
      </c>
      <c r="J313" s="2688"/>
      <c r="K313" s="2688"/>
      <c r="L313" s="2689"/>
      <c r="M313" s="318"/>
      <c r="N313" s="309"/>
      <c r="O313" s="309"/>
      <c r="P313" s="309"/>
      <c r="Q313" s="418"/>
      <c r="R313" s="293"/>
      <c r="S313" s="341"/>
      <c r="T313" s="341"/>
      <c r="U313" s="341"/>
      <c r="V313" s="886"/>
      <c r="W313" s="345"/>
      <c r="X313" s="887" t="s">
        <v>528</v>
      </c>
      <c r="Y313" s="905"/>
      <c r="Z313" s="905"/>
      <c r="AA313" s="418"/>
      <c r="AB313" s="292"/>
      <c r="AC313" s="2783"/>
      <c r="AD313" s="2783"/>
      <c r="AE313" s="2783"/>
      <c r="AF313" s="2784"/>
    </row>
    <row r="314" spans="1:32" ht="13.5" customHeight="1">
      <c r="A314" s="2774"/>
      <c r="B314" s="2785" t="s">
        <v>359</v>
      </c>
      <c r="C314" s="897"/>
      <c r="D314" s="898"/>
      <c r="E314" s="898"/>
      <c r="F314" s="898"/>
      <c r="G314" s="306"/>
      <c r="H314" s="305"/>
      <c r="I314" s="333"/>
      <c r="J314" s="333"/>
      <c r="K314" s="333"/>
      <c r="L314" s="899"/>
      <c r="M314" s="2787" t="s">
        <v>365</v>
      </c>
      <c r="N314" s="2788"/>
      <c r="O314" s="2788"/>
      <c r="P314" s="2788"/>
      <c r="Q314" s="2789"/>
      <c r="R314" s="893"/>
      <c r="S314" s="892"/>
      <c r="T314" s="892"/>
      <c r="U314" s="892"/>
      <c r="V314" s="899"/>
      <c r="W314" s="2787" t="s">
        <v>366</v>
      </c>
      <c r="X314" s="2788"/>
      <c r="Y314" s="2788"/>
      <c r="Z314" s="2788"/>
      <c r="AA314" s="2789"/>
      <c r="AB314" s="2790" t="s">
        <v>367</v>
      </c>
      <c r="AC314" s="2791"/>
      <c r="AD314" s="2791"/>
      <c r="AE314" s="2791"/>
      <c r="AF314" s="2792"/>
    </row>
    <row r="315" spans="1:32" ht="13.5" customHeight="1">
      <c r="A315" s="2793" t="s">
        <v>375</v>
      </c>
      <c r="B315" s="2786"/>
      <c r="C315" s="900"/>
      <c r="D315" s="901"/>
      <c r="E315" s="901"/>
      <c r="F315" s="901"/>
      <c r="G315" s="310"/>
      <c r="H315" s="294"/>
      <c r="I315" s="334"/>
      <c r="J315" s="334"/>
      <c r="K315" s="334"/>
      <c r="L315" s="902"/>
      <c r="M315" s="345"/>
      <c r="N315" s="2795" t="s">
        <v>522</v>
      </c>
      <c r="O315" s="2796"/>
      <c r="P315" s="2796"/>
      <c r="Q315" s="2797"/>
      <c r="R315" s="296"/>
      <c r="S315" s="314"/>
      <c r="T315" s="314"/>
      <c r="U315" s="314"/>
      <c r="V315" s="902"/>
      <c r="W315" s="345"/>
      <c r="X315" s="907" t="s">
        <v>529</v>
      </c>
      <c r="Y315" s="345"/>
      <c r="Z315" s="906" t="s">
        <v>535</v>
      </c>
      <c r="AA315" s="448"/>
      <c r="AB315" s="345"/>
      <c r="AC315" s="449" t="s">
        <v>538</v>
      </c>
      <c r="AD315" s="345"/>
      <c r="AE315" s="449" t="s">
        <v>546</v>
      </c>
      <c r="AF315" s="451"/>
    </row>
    <row r="316" spans="1:32" ht="13.5" customHeight="1">
      <c r="A316" s="2793"/>
      <c r="B316" s="2786"/>
      <c r="C316" s="900"/>
      <c r="D316" s="901"/>
      <c r="E316" s="901"/>
      <c r="F316" s="901"/>
      <c r="G316" s="310"/>
      <c r="H316" s="294"/>
      <c r="I316" s="334"/>
      <c r="J316" s="334"/>
      <c r="K316" s="334"/>
      <c r="L316" s="902"/>
      <c r="M316" s="345"/>
      <c r="N316" s="2795" t="s">
        <v>523</v>
      </c>
      <c r="O316" s="2796"/>
      <c r="P316" s="2796"/>
      <c r="Q316" s="2797"/>
      <c r="R316" s="290"/>
      <c r="S316" s="332"/>
      <c r="T316" s="332"/>
      <c r="U316" s="332"/>
      <c r="V316" s="902"/>
      <c r="W316" s="345"/>
      <c r="X316" s="907" t="s">
        <v>530</v>
      </c>
      <c r="Y316" s="345"/>
      <c r="Z316" s="906" t="s">
        <v>536</v>
      </c>
      <c r="AA316" s="448"/>
      <c r="AB316" s="345"/>
      <c r="AC316" s="449" t="s">
        <v>539</v>
      </c>
      <c r="AD316" s="345"/>
      <c r="AE316" s="449" t="s">
        <v>547</v>
      </c>
      <c r="AF316" s="451"/>
    </row>
    <row r="317" spans="1:32" ht="13.5" customHeight="1">
      <c r="A317" s="2793"/>
      <c r="B317" s="2786"/>
      <c r="C317" s="900"/>
      <c r="D317" s="901"/>
      <c r="E317" s="901"/>
      <c r="F317" s="901"/>
      <c r="G317" s="310"/>
      <c r="H317" s="294"/>
      <c r="I317" s="334"/>
      <c r="J317" s="334"/>
      <c r="K317" s="334"/>
      <c r="L317" s="902"/>
      <c r="M317" s="900"/>
      <c r="N317" s="901"/>
      <c r="O317" s="901"/>
      <c r="P317" s="901"/>
      <c r="Q317" s="891"/>
      <c r="R317" s="889"/>
      <c r="S317" s="890"/>
      <c r="T317" s="890"/>
      <c r="U317" s="890"/>
      <c r="V317" s="902"/>
      <c r="W317" s="345"/>
      <c r="X317" s="907" t="s">
        <v>531</v>
      </c>
      <c r="Y317" s="345"/>
      <c r="Z317" s="2795" t="s">
        <v>537</v>
      </c>
      <c r="AA317" s="2797"/>
      <c r="AB317" s="345"/>
      <c r="AC317" s="449" t="s">
        <v>540</v>
      </c>
      <c r="AD317" s="452"/>
      <c r="AE317" s="452"/>
      <c r="AF317" s="451"/>
    </row>
    <row r="318" spans="1:32" ht="13.5" customHeight="1">
      <c r="A318" s="2793"/>
      <c r="B318" s="2786"/>
      <c r="C318" s="900"/>
      <c r="D318" s="901"/>
      <c r="E318" s="901"/>
      <c r="F318" s="901"/>
      <c r="G318" s="310"/>
      <c r="H318" s="294"/>
      <c r="I318" s="334"/>
      <c r="J318" s="334"/>
      <c r="K318" s="334"/>
      <c r="L318" s="902"/>
      <c r="M318" s="900"/>
      <c r="N318" s="901"/>
      <c r="O318" s="901"/>
      <c r="P318" s="901"/>
      <c r="Q318" s="891"/>
      <c r="R318" s="889"/>
      <c r="S318" s="890"/>
      <c r="T318" s="890"/>
      <c r="U318" s="890"/>
      <c r="V318" s="902"/>
      <c r="W318" s="345"/>
      <c r="X318" s="907" t="s">
        <v>532</v>
      </c>
      <c r="Y318" s="345"/>
      <c r="Z318" s="2795" t="s">
        <v>553</v>
      </c>
      <c r="AA318" s="2797"/>
      <c r="AB318" s="345"/>
      <c r="AC318" s="450" t="s">
        <v>541</v>
      </c>
      <c r="AD318" s="452"/>
      <c r="AE318" s="452"/>
      <c r="AF318" s="451"/>
    </row>
    <row r="319" spans="1:32" ht="13.5" customHeight="1">
      <c r="A319" s="2793"/>
      <c r="B319" s="2786"/>
      <c r="C319" s="900"/>
      <c r="D319" s="901"/>
      <c r="E319" s="901"/>
      <c r="F319" s="901"/>
      <c r="G319" s="310"/>
      <c r="H319" s="294"/>
      <c r="I319" s="334"/>
      <c r="J319" s="334"/>
      <c r="K319" s="334"/>
      <c r="L319" s="902"/>
      <c r="M319" s="900"/>
      <c r="N319" s="901"/>
      <c r="O319" s="901"/>
      <c r="P319" s="901"/>
      <c r="Q319" s="891"/>
      <c r="R319" s="889"/>
      <c r="S319" s="890"/>
      <c r="T319" s="890"/>
      <c r="U319" s="890"/>
      <c r="V319" s="902"/>
      <c r="W319" s="345"/>
      <c r="X319" s="906" t="s">
        <v>533</v>
      </c>
      <c r="Y319" s="345"/>
      <c r="Z319" s="2795" t="s">
        <v>554</v>
      </c>
      <c r="AA319" s="2797"/>
      <c r="AB319" s="345"/>
      <c r="AC319" s="450" t="s">
        <v>542</v>
      </c>
      <c r="AD319" s="452"/>
      <c r="AE319" s="452"/>
      <c r="AF319" s="451"/>
    </row>
    <row r="320" spans="1:32" ht="13.5" customHeight="1">
      <c r="A320" s="2793"/>
      <c r="B320" s="2786"/>
      <c r="C320" s="900"/>
      <c r="D320" s="901"/>
      <c r="E320" s="901"/>
      <c r="F320" s="901"/>
      <c r="G320" s="310"/>
      <c r="H320" s="294"/>
      <c r="I320" s="334"/>
      <c r="J320" s="334"/>
      <c r="K320" s="334"/>
      <c r="L320" s="902"/>
      <c r="M320" s="900"/>
      <c r="N320" s="901"/>
      <c r="O320" s="901"/>
      <c r="P320" s="901"/>
      <c r="Q320" s="891"/>
      <c r="R320" s="889"/>
      <c r="S320" s="890"/>
      <c r="T320" s="890"/>
      <c r="U320" s="890"/>
      <c r="V320" s="902"/>
      <c r="W320" s="345"/>
      <c r="X320" s="906" t="s">
        <v>534</v>
      </c>
      <c r="Y320" s="345"/>
      <c r="Z320" s="2798" t="s">
        <v>555</v>
      </c>
      <c r="AA320" s="2799"/>
      <c r="AB320" s="345"/>
      <c r="AC320" s="449" t="s">
        <v>543</v>
      </c>
      <c r="AD320" s="455"/>
      <c r="AE320" s="453"/>
      <c r="AF320" s="454"/>
    </row>
    <row r="321" spans="1:32" ht="13.5" customHeight="1">
      <c r="A321" s="2793"/>
      <c r="B321" s="2800" t="s">
        <v>358</v>
      </c>
      <c r="C321" s="345"/>
      <c r="D321" s="2802" t="s">
        <v>518</v>
      </c>
      <c r="E321" s="2802"/>
      <c r="F321" s="2802"/>
      <c r="G321" s="2802"/>
      <c r="H321" s="295"/>
      <c r="I321" s="335"/>
      <c r="J321" s="335"/>
      <c r="K321" s="335"/>
      <c r="L321" s="2738"/>
      <c r="M321" s="345"/>
      <c r="N321" s="2802" t="s">
        <v>524</v>
      </c>
      <c r="O321" s="2802"/>
      <c r="P321" s="2802"/>
      <c r="Q321" s="2802"/>
      <c r="R321" s="295"/>
      <c r="S321" s="335"/>
      <c r="T321" s="335"/>
      <c r="U321" s="335"/>
      <c r="V321" s="2738"/>
      <c r="W321" s="897"/>
      <c r="X321" s="892"/>
      <c r="Y321" s="892"/>
      <c r="Z321" s="892"/>
      <c r="AA321" s="894"/>
      <c r="AB321" s="345"/>
      <c r="AC321" s="436" t="s">
        <v>372</v>
      </c>
      <c r="AD321" s="345"/>
      <c r="AE321" s="2804" t="s">
        <v>545</v>
      </c>
      <c r="AF321" s="2805"/>
    </row>
    <row r="322" spans="1:32" ht="13.5" customHeight="1" thickBot="1">
      <c r="A322" s="2794"/>
      <c r="B322" s="2812"/>
      <c r="C322" s="345"/>
      <c r="D322" s="2809" t="s">
        <v>519</v>
      </c>
      <c r="E322" s="2810"/>
      <c r="F322" s="2810"/>
      <c r="G322" s="2811"/>
      <c r="H322" s="296"/>
      <c r="I322" s="314"/>
      <c r="J322" s="314"/>
      <c r="K322" s="314"/>
      <c r="L322" s="2741"/>
      <c r="M322" s="345"/>
      <c r="N322" s="2809" t="s">
        <v>525</v>
      </c>
      <c r="O322" s="2810"/>
      <c r="P322" s="2810"/>
      <c r="Q322" s="2811"/>
      <c r="R322" s="296"/>
      <c r="S322" s="314"/>
      <c r="T322" s="314"/>
      <c r="U322" s="314"/>
      <c r="V322" s="2741"/>
      <c r="W322" s="900"/>
      <c r="X322" s="890"/>
      <c r="Y322" s="890"/>
      <c r="Z322" s="890"/>
      <c r="AA322" s="891"/>
      <c r="AB322" s="345"/>
      <c r="AC322" s="421" t="s">
        <v>544</v>
      </c>
      <c r="AF322" s="428"/>
    </row>
    <row r="323" spans="1:32" ht="13.5" customHeight="1">
      <c r="A323" s="2773" t="s">
        <v>377</v>
      </c>
      <c r="B323" s="325" t="s">
        <v>350</v>
      </c>
      <c r="C323" s="344"/>
      <c r="D323" s="2775" t="s">
        <v>515</v>
      </c>
      <c r="E323" s="2776"/>
      <c r="F323" s="2776"/>
      <c r="G323" s="2777"/>
      <c r="H323" s="337"/>
      <c r="I323" s="338"/>
      <c r="J323" s="338"/>
      <c r="K323" s="338"/>
      <c r="L323" s="339"/>
      <c r="M323" s="328"/>
      <c r="N323" s="340"/>
      <c r="O323" s="340"/>
      <c r="P323" s="340"/>
      <c r="Q323" s="420"/>
      <c r="R323" s="344"/>
      <c r="S323" s="2778" t="s">
        <v>526</v>
      </c>
      <c r="T323" s="2779"/>
      <c r="U323" s="2779"/>
      <c r="V323" s="2780"/>
      <c r="W323" s="329"/>
      <c r="X323" s="904"/>
      <c r="Y323" s="904"/>
      <c r="Z323" s="904"/>
      <c r="AA323" s="420"/>
      <c r="AB323" s="327"/>
      <c r="AC323" s="2781"/>
      <c r="AD323" s="2781"/>
      <c r="AE323" s="2781"/>
      <c r="AF323" s="2782"/>
    </row>
    <row r="324" spans="1:32" ht="13.5" customHeight="1">
      <c r="A324" s="2774"/>
      <c r="B324" s="885" t="s">
        <v>352</v>
      </c>
      <c r="C324" s="317"/>
      <c r="D324" s="291"/>
      <c r="E324" s="291"/>
      <c r="F324" s="291"/>
      <c r="G324" s="417"/>
      <c r="H324" s="345"/>
      <c r="I324" s="2624" t="s">
        <v>520</v>
      </c>
      <c r="J324" s="2624"/>
      <c r="K324" s="2624"/>
      <c r="L324" s="2624"/>
      <c r="M324" s="345"/>
      <c r="N324" s="2625" t="s">
        <v>521</v>
      </c>
      <c r="O324" s="2626"/>
      <c r="P324" s="2626"/>
      <c r="Q324" s="2627"/>
      <c r="R324" s="292"/>
      <c r="S324" s="905"/>
      <c r="T324" s="905"/>
      <c r="U324" s="905"/>
      <c r="V324" s="886"/>
      <c r="W324" s="345"/>
      <c r="X324" s="887" t="s">
        <v>527</v>
      </c>
      <c r="Y324" s="905"/>
      <c r="Z324" s="905"/>
      <c r="AA324" s="418"/>
      <c r="AB324" s="345"/>
      <c r="AC324" s="2626" t="s">
        <v>516</v>
      </c>
      <c r="AD324" s="2626"/>
      <c r="AE324" s="2626"/>
      <c r="AF324" s="2628"/>
    </row>
    <row r="325" spans="1:32" ht="13.5" customHeight="1">
      <c r="A325" s="2774"/>
      <c r="B325" s="885" t="s">
        <v>353</v>
      </c>
      <c r="C325" s="317"/>
      <c r="D325" s="291"/>
      <c r="E325" s="291"/>
      <c r="F325" s="291"/>
      <c r="G325" s="418"/>
      <c r="H325" s="345"/>
      <c r="I325" s="2687" t="s">
        <v>515</v>
      </c>
      <c r="J325" s="2688"/>
      <c r="K325" s="2688"/>
      <c r="L325" s="2689"/>
      <c r="M325" s="318"/>
      <c r="N325" s="309"/>
      <c r="O325" s="309"/>
      <c r="P325" s="309"/>
      <c r="Q325" s="418"/>
      <c r="R325" s="293"/>
      <c r="S325" s="341"/>
      <c r="T325" s="341"/>
      <c r="U325" s="341"/>
      <c r="V325" s="886"/>
      <c r="W325" s="345"/>
      <c r="X325" s="887" t="s">
        <v>528</v>
      </c>
      <c r="Y325" s="905"/>
      <c r="Z325" s="905"/>
      <c r="AA325" s="418"/>
      <c r="AB325" s="292"/>
      <c r="AC325" s="2783"/>
      <c r="AD325" s="2783"/>
      <c r="AE325" s="2783"/>
      <c r="AF325" s="2784"/>
    </row>
    <row r="326" spans="1:32" ht="13.5" customHeight="1">
      <c r="A326" s="2774"/>
      <c r="B326" s="2785" t="s">
        <v>359</v>
      </c>
      <c r="C326" s="897"/>
      <c r="D326" s="898"/>
      <c r="E326" s="898"/>
      <c r="F326" s="898"/>
      <c r="G326" s="306"/>
      <c r="H326" s="305"/>
      <c r="I326" s="333"/>
      <c r="J326" s="333"/>
      <c r="K326" s="333"/>
      <c r="L326" s="899"/>
      <c r="M326" s="2787" t="s">
        <v>365</v>
      </c>
      <c r="N326" s="2788"/>
      <c r="O326" s="2788"/>
      <c r="P326" s="2788"/>
      <c r="Q326" s="2789"/>
      <c r="R326" s="893"/>
      <c r="S326" s="892"/>
      <c r="T326" s="892"/>
      <c r="U326" s="892"/>
      <c r="V326" s="899"/>
      <c r="W326" s="2787" t="s">
        <v>366</v>
      </c>
      <c r="X326" s="2788"/>
      <c r="Y326" s="2788"/>
      <c r="Z326" s="2788"/>
      <c r="AA326" s="2789"/>
      <c r="AB326" s="2790" t="s">
        <v>367</v>
      </c>
      <c r="AC326" s="2791"/>
      <c r="AD326" s="2791"/>
      <c r="AE326" s="2791"/>
      <c r="AF326" s="2792"/>
    </row>
    <row r="327" spans="1:32" ht="13.5" customHeight="1">
      <c r="A327" s="2793" t="s">
        <v>378</v>
      </c>
      <c r="B327" s="2786"/>
      <c r="C327" s="900"/>
      <c r="D327" s="901"/>
      <c r="E327" s="901"/>
      <c r="F327" s="901"/>
      <c r="G327" s="310"/>
      <c r="H327" s="294"/>
      <c r="I327" s="334"/>
      <c r="J327" s="334"/>
      <c r="K327" s="334"/>
      <c r="L327" s="902"/>
      <c r="M327" s="345"/>
      <c r="N327" s="2795" t="s">
        <v>522</v>
      </c>
      <c r="O327" s="2796"/>
      <c r="P327" s="2796"/>
      <c r="Q327" s="2797"/>
      <c r="R327" s="296"/>
      <c r="S327" s="314"/>
      <c r="T327" s="314"/>
      <c r="U327" s="314"/>
      <c r="V327" s="902"/>
      <c r="W327" s="345"/>
      <c r="X327" s="907" t="s">
        <v>529</v>
      </c>
      <c r="Y327" s="345"/>
      <c r="Z327" s="906" t="s">
        <v>535</v>
      </c>
      <c r="AA327" s="448"/>
      <c r="AB327" s="345"/>
      <c r="AC327" s="449" t="s">
        <v>538</v>
      </c>
      <c r="AD327" s="345"/>
      <c r="AE327" s="449" t="s">
        <v>546</v>
      </c>
      <c r="AF327" s="451"/>
    </row>
    <row r="328" spans="1:32" ht="13.5" customHeight="1">
      <c r="A328" s="2793"/>
      <c r="B328" s="2786"/>
      <c r="C328" s="900"/>
      <c r="D328" s="901"/>
      <c r="E328" s="901"/>
      <c r="F328" s="901"/>
      <c r="G328" s="310"/>
      <c r="H328" s="294"/>
      <c r="I328" s="334"/>
      <c r="J328" s="334"/>
      <c r="K328" s="334"/>
      <c r="L328" s="902"/>
      <c r="M328" s="345"/>
      <c r="N328" s="2795" t="s">
        <v>523</v>
      </c>
      <c r="O328" s="2796"/>
      <c r="P328" s="2796"/>
      <c r="Q328" s="2797"/>
      <c r="R328" s="290"/>
      <c r="S328" s="332"/>
      <c r="T328" s="332"/>
      <c r="U328" s="332"/>
      <c r="V328" s="902"/>
      <c r="W328" s="345"/>
      <c r="X328" s="907" t="s">
        <v>530</v>
      </c>
      <c r="Y328" s="345"/>
      <c r="Z328" s="906" t="s">
        <v>536</v>
      </c>
      <c r="AA328" s="448"/>
      <c r="AB328" s="345"/>
      <c r="AC328" s="449" t="s">
        <v>539</v>
      </c>
      <c r="AD328" s="345"/>
      <c r="AE328" s="449" t="s">
        <v>547</v>
      </c>
      <c r="AF328" s="451"/>
    </row>
    <row r="329" spans="1:32" ht="13.5" customHeight="1">
      <c r="A329" s="2793"/>
      <c r="B329" s="2786"/>
      <c r="C329" s="900"/>
      <c r="D329" s="901"/>
      <c r="E329" s="901"/>
      <c r="F329" s="901"/>
      <c r="G329" s="310"/>
      <c r="H329" s="294"/>
      <c r="I329" s="334"/>
      <c r="J329" s="334"/>
      <c r="K329" s="334"/>
      <c r="L329" s="902"/>
      <c r="M329" s="900"/>
      <c r="N329" s="901"/>
      <c r="O329" s="901"/>
      <c r="P329" s="901"/>
      <c r="Q329" s="891"/>
      <c r="R329" s="889"/>
      <c r="S329" s="890"/>
      <c r="T329" s="890"/>
      <c r="U329" s="890"/>
      <c r="V329" s="902"/>
      <c r="W329" s="345"/>
      <c r="X329" s="907" t="s">
        <v>531</v>
      </c>
      <c r="Y329" s="345"/>
      <c r="Z329" s="2795" t="s">
        <v>537</v>
      </c>
      <c r="AA329" s="2797"/>
      <c r="AB329" s="345"/>
      <c r="AC329" s="449" t="s">
        <v>540</v>
      </c>
      <c r="AD329" s="452"/>
      <c r="AE329" s="452"/>
      <c r="AF329" s="451"/>
    </row>
    <row r="330" spans="1:32" ht="13.5" customHeight="1">
      <c r="A330" s="2793"/>
      <c r="B330" s="2786"/>
      <c r="C330" s="900"/>
      <c r="D330" s="901"/>
      <c r="E330" s="901"/>
      <c r="F330" s="901"/>
      <c r="G330" s="310"/>
      <c r="H330" s="294"/>
      <c r="I330" s="334"/>
      <c r="J330" s="334"/>
      <c r="K330" s="334"/>
      <c r="L330" s="902"/>
      <c r="M330" s="900"/>
      <c r="N330" s="901"/>
      <c r="O330" s="901"/>
      <c r="P330" s="901"/>
      <c r="Q330" s="891"/>
      <c r="R330" s="889"/>
      <c r="S330" s="890"/>
      <c r="T330" s="890"/>
      <c r="U330" s="890"/>
      <c r="V330" s="902"/>
      <c r="W330" s="345"/>
      <c r="X330" s="907" t="s">
        <v>532</v>
      </c>
      <c r="Y330" s="345"/>
      <c r="Z330" s="2795" t="s">
        <v>553</v>
      </c>
      <c r="AA330" s="2797"/>
      <c r="AB330" s="345"/>
      <c r="AC330" s="450" t="s">
        <v>541</v>
      </c>
      <c r="AD330" s="452"/>
      <c r="AE330" s="452"/>
      <c r="AF330" s="451"/>
    </row>
    <row r="331" spans="1:32" ht="13.5" customHeight="1">
      <c r="A331" s="2793"/>
      <c r="B331" s="2786"/>
      <c r="C331" s="900"/>
      <c r="D331" s="901"/>
      <c r="E331" s="901"/>
      <c r="F331" s="901"/>
      <c r="G331" s="310"/>
      <c r="H331" s="294"/>
      <c r="I331" s="334"/>
      <c r="J331" s="334"/>
      <c r="K331" s="334"/>
      <c r="L331" s="902"/>
      <c r="M331" s="900"/>
      <c r="N331" s="901"/>
      <c r="O331" s="901"/>
      <c r="P331" s="901"/>
      <c r="Q331" s="891"/>
      <c r="R331" s="889"/>
      <c r="S331" s="890"/>
      <c r="T331" s="890"/>
      <c r="U331" s="890"/>
      <c r="V331" s="902"/>
      <c r="W331" s="345"/>
      <c r="X331" s="906" t="s">
        <v>533</v>
      </c>
      <c r="Y331" s="345"/>
      <c r="Z331" s="2795" t="s">
        <v>554</v>
      </c>
      <c r="AA331" s="2797"/>
      <c r="AB331" s="345"/>
      <c r="AC331" s="450" t="s">
        <v>542</v>
      </c>
      <c r="AD331" s="452"/>
      <c r="AE331" s="452"/>
      <c r="AF331" s="451"/>
    </row>
    <row r="332" spans="1:32" ht="13.5" customHeight="1">
      <c r="A332" s="2793"/>
      <c r="B332" s="2786"/>
      <c r="C332" s="900"/>
      <c r="D332" s="901"/>
      <c r="E332" s="901"/>
      <c r="F332" s="901"/>
      <c r="G332" s="310"/>
      <c r="H332" s="294"/>
      <c r="I332" s="334"/>
      <c r="J332" s="334"/>
      <c r="K332" s="334"/>
      <c r="L332" s="902"/>
      <c r="M332" s="900"/>
      <c r="N332" s="901"/>
      <c r="O332" s="901"/>
      <c r="P332" s="901"/>
      <c r="Q332" s="891"/>
      <c r="R332" s="889"/>
      <c r="S332" s="890"/>
      <c r="T332" s="890"/>
      <c r="U332" s="890"/>
      <c r="V332" s="902"/>
      <c r="W332" s="345"/>
      <c r="X332" s="906" t="s">
        <v>534</v>
      </c>
      <c r="Y332" s="345"/>
      <c r="Z332" s="2798" t="s">
        <v>555</v>
      </c>
      <c r="AA332" s="2799"/>
      <c r="AB332" s="345"/>
      <c r="AC332" s="449" t="s">
        <v>543</v>
      </c>
      <c r="AD332" s="455"/>
      <c r="AE332" s="453"/>
      <c r="AF332" s="454"/>
    </row>
    <row r="333" spans="1:32" ht="13.5" customHeight="1">
      <c r="A333" s="2793"/>
      <c r="B333" s="2800" t="s">
        <v>358</v>
      </c>
      <c r="C333" s="345"/>
      <c r="D333" s="2802" t="s">
        <v>518</v>
      </c>
      <c r="E333" s="2802"/>
      <c r="F333" s="2802"/>
      <c r="G333" s="2802"/>
      <c r="H333" s="295"/>
      <c r="I333" s="335"/>
      <c r="J333" s="335"/>
      <c r="K333" s="335"/>
      <c r="L333" s="2738"/>
      <c r="M333" s="345"/>
      <c r="N333" s="2802" t="s">
        <v>524</v>
      </c>
      <c r="O333" s="2802"/>
      <c r="P333" s="2802"/>
      <c r="Q333" s="2802"/>
      <c r="R333" s="295"/>
      <c r="S333" s="335"/>
      <c r="T333" s="335"/>
      <c r="U333" s="335"/>
      <c r="V333" s="2738"/>
      <c r="W333" s="897"/>
      <c r="X333" s="892"/>
      <c r="Y333" s="892"/>
      <c r="Z333" s="892"/>
      <c r="AA333" s="894"/>
      <c r="AB333" s="345"/>
      <c r="AC333" s="436" t="s">
        <v>372</v>
      </c>
      <c r="AD333" s="345"/>
      <c r="AE333" s="2804" t="s">
        <v>545</v>
      </c>
      <c r="AF333" s="2805"/>
    </row>
    <row r="334" spans="1:32" ht="13.5" customHeight="1" thickBot="1">
      <c r="A334" s="2793"/>
      <c r="B334" s="2812"/>
      <c r="C334" s="345"/>
      <c r="D334" s="2809" t="s">
        <v>519</v>
      </c>
      <c r="E334" s="2810"/>
      <c r="F334" s="2810"/>
      <c r="G334" s="2811"/>
      <c r="H334" s="296"/>
      <c r="I334" s="314"/>
      <c r="J334" s="314"/>
      <c r="K334" s="314"/>
      <c r="L334" s="2741"/>
      <c r="M334" s="345"/>
      <c r="N334" s="2809" t="s">
        <v>525</v>
      </c>
      <c r="O334" s="2810"/>
      <c r="P334" s="2810"/>
      <c r="Q334" s="2811"/>
      <c r="R334" s="296"/>
      <c r="S334" s="314"/>
      <c r="T334" s="314"/>
      <c r="U334" s="314"/>
      <c r="V334" s="2741"/>
      <c r="W334" s="900"/>
      <c r="X334" s="890"/>
      <c r="Y334" s="890"/>
      <c r="Z334" s="890"/>
      <c r="AA334" s="891"/>
      <c r="AB334" s="345"/>
      <c r="AC334" s="421" t="s">
        <v>544</v>
      </c>
      <c r="AF334" s="428"/>
    </row>
    <row r="335" spans="1:32" ht="13.5" customHeight="1">
      <c r="A335" s="2773" t="s">
        <v>379</v>
      </c>
      <c r="B335" s="325" t="s">
        <v>350</v>
      </c>
      <c r="C335" s="344"/>
      <c r="D335" s="2775" t="s">
        <v>515</v>
      </c>
      <c r="E335" s="2776"/>
      <c r="F335" s="2776"/>
      <c r="G335" s="2777"/>
      <c r="H335" s="337"/>
      <c r="I335" s="338"/>
      <c r="J335" s="338"/>
      <c r="K335" s="338"/>
      <c r="L335" s="339"/>
      <c r="M335" s="328"/>
      <c r="N335" s="340"/>
      <c r="O335" s="340"/>
      <c r="P335" s="340"/>
      <c r="Q335" s="420"/>
      <c r="R335" s="344"/>
      <c r="S335" s="2778" t="s">
        <v>526</v>
      </c>
      <c r="T335" s="2779"/>
      <c r="U335" s="2779"/>
      <c r="V335" s="2780"/>
      <c r="W335" s="329"/>
      <c r="X335" s="904"/>
      <c r="Y335" s="904"/>
      <c r="Z335" s="904"/>
      <c r="AA335" s="420"/>
      <c r="AB335" s="327"/>
      <c r="AC335" s="2781"/>
      <c r="AD335" s="2781"/>
      <c r="AE335" s="2781"/>
      <c r="AF335" s="2782"/>
    </row>
    <row r="336" spans="1:32" ht="13.5" customHeight="1">
      <c r="A336" s="2774"/>
      <c r="B336" s="885" t="s">
        <v>352</v>
      </c>
      <c r="C336" s="317"/>
      <c r="D336" s="291"/>
      <c r="E336" s="291"/>
      <c r="F336" s="291"/>
      <c r="G336" s="417"/>
      <c r="H336" s="345"/>
      <c r="I336" s="2624" t="s">
        <v>520</v>
      </c>
      <c r="J336" s="2624"/>
      <c r="K336" s="2624"/>
      <c r="L336" s="2624"/>
      <c r="M336" s="345"/>
      <c r="N336" s="2625" t="s">
        <v>521</v>
      </c>
      <c r="O336" s="2626"/>
      <c r="P336" s="2626"/>
      <c r="Q336" s="2627"/>
      <c r="R336" s="292"/>
      <c r="S336" s="905"/>
      <c r="T336" s="905"/>
      <c r="U336" s="905"/>
      <c r="V336" s="886"/>
      <c r="W336" s="345"/>
      <c r="X336" s="887" t="s">
        <v>527</v>
      </c>
      <c r="Y336" s="905"/>
      <c r="Z336" s="905"/>
      <c r="AA336" s="418"/>
      <c r="AB336" s="345"/>
      <c r="AC336" s="2626" t="s">
        <v>516</v>
      </c>
      <c r="AD336" s="2626"/>
      <c r="AE336" s="2626"/>
      <c r="AF336" s="2628"/>
    </row>
    <row r="337" spans="1:32" ht="13.5" customHeight="1">
      <c r="A337" s="2774"/>
      <c r="B337" s="885" t="s">
        <v>353</v>
      </c>
      <c r="C337" s="317"/>
      <c r="D337" s="291"/>
      <c r="E337" s="291"/>
      <c r="F337" s="291"/>
      <c r="G337" s="418"/>
      <c r="H337" s="345"/>
      <c r="I337" s="2687" t="s">
        <v>515</v>
      </c>
      <c r="J337" s="2688"/>
      <c r="K337" s="2688"/>
      <c r="L337" s="2689"/>
      <c r="M337" s="318"/>
      <c r="N337" s="309"/>
      <c r="O337" s="309"/>
      <c r="P337" s="309"/>
      <c r="Q337" s="418"/>
      <c r="R337" s="293"/>
      <c r="S337" s="341"/>
      <c r="T337" s="341"/>
      <c r="U337" s="341"/>
      <c r="V337" s="886"/>
      <c r="W337" s="345"/>
      <c r="X337" s="887" t="s">
        <v>528</v>
      </c>
      <c r="Y337" s="905"/>
      <c r="Z337" s="905"/>
      <c r="AA337" s="418"/>
      <c r="AB337" s="292"/>
      <c r="AC337" s="2783"/>
      <c r="AD337" s="2783"/>
      <c r="AE337" s="2783"/>
      <c r="AF337" s="2784"/>
    </row>
    <row r="338" spans="1:32" ht="13.5" customHeight="1">
      <c r="A338" s="2774"/>
      <c r="B338" s="2785" t="s">
        <v>359</v>
      </c>
      <c r="C338" s="897"/>
      <c r="D338" s="898"/>
      <c r="E338" s="898"/>
      <c r="F338" s="898"/>
      <c r="G338" s="306"/>
      <c r="H338" s="305"/>
      <c r="I338" s="333"/>
      <c r="J338" s="333"/>
      <c r="K338" s="333"/>
      <c r="L338" s="899"/>
      <c r="M338" s="2787" t="s">
        <v>365</v>
      </c>
      <c r="N338" s="2788"/>
      <c r="O338" s="2788"/>
      <c r="P338" s="2788"/>
      <c r="Q338" s="2789"/>
      <c r="R338" s="893"/>
      <c r="S338" s="892"/>
      <c r="T338" s="892"/>
      <c r="U338" s="892"/>
      <c r="V338" s="899"/>
      <c r="W338" s="2787" t="s">
        <v>366</v>
      </c>
      <c r="X338" s="2788"/>
      <c r="Y338" s="2788"/>
      <c r="Z338" s="2788"/>
      <c r="AA338" s="2789"/>
      <c r="AB338" s="2790" t="s">
        <v>367</v>
      </c>
      <c r="AC338" s="2791"/>
      <c r="AD338" s="2791"/>
      <c r="AE338" s="2791"/>
      <c r="AF338" s="2792"/>
    </row>
    <row r="339" spans="1:32" ht="13.5" customHeight="1">
      <c r="A339" s="2793" t="s">
        <v>380</v>
      </c>
      <c r="B339" s="2786"/>
      <c r="C339" s="900"/>
      <c r="D339" s="901"/>
      <c r="E339" s="901"/>
      <c r="F339" s="901"/>
      <c r="G339" s="310"/>
      <c r="H339" s="294"/>
      <c r="I339" s="334"/>
      <c r="J339" s="334"/>
      <c r="K339" s="334"/>
      <c r="L339" s="902"/>
      <c r="M339" s="345"/>
      <c r="N339" s="2795" t="s">
        <v>522</v>
      </c>
      <c r="O339" s="2796"/>
      <c r="P339" s="2796"/>
      <c r="Q339" s="2797"/>
      <c r="R339" s="296"/>
      <c r="S339" s="314"/>
      <c r="T339" s="314"/>
      <c r="U339" s="314"/>
      <c r="V339" s="902"/>
      <c r="W339" s="345"/>
      <c r="X339" s="907" t="s">
        <v>529</v>
      </c>
      <c r="Y339" s="345"/>
      <c r="Z339" s="906" t="s">
        <v>535</v>
      </c>
      <c r="AA339" s="448"/>
      <c r="AB339" s="345"/>
      <c r="AC339" s="449" t="s">
        <v>538</v>
      </c>
      <c r="AD339" s="345"/>
      <c r="AE339" s="449" t="s">
        <v>546</v>
      </c>
      <c r="AF339" s="451"/>
    </row>
    <row r="340" spans="1:32" ht="13.5" customHeight="1">
      <c r="A340" s="2793"/>
      <c r="B340" s="2786"/>
      <c r="C340" s="900"/>
      <c r="D340" s="901"/>
      <c r="E340" s="901"/>
      <c r="F340" s="901"/>
      <c r="G340" s="310"/>
      <c r="H340" s="294"/>
      <c r="I340" s="334"/>
      <c r="J340" s="334"/>
      <c r="K340" s="334"/>
      <c r="L340" s="902"/>
      <c r="M340" s="345"/>
      <c r="N340" s="2795" t="s">
        <v>523</v>
      </c>
      <c r="O340" s="2796"/>
      <c r="P340" s="2796"/>
      <c r="Q340" s="2797"/>
      <c r="R340" s="290"/>
      <c r="S340" s="332"/>
      <c r="T340" s="332"/>
      <c r="U340" s="332"/>
      <c r="V340" s="902"/>
      <c r="W340" s="345"/>
      <c r="X340" s="907" t="s">
        <v>530</v>
      </c>
      <c r="Y340" s="345"/>
      <c r="Z340" s="906" t="s">
        <v>536</v>
      </c>
      <c r="AA340" s="448"/>
      <c r="AB340" s="345"/>
      <c r="AC340" s="449" t="s">
        <v>539</v>
      </c>
      <c r="AD340" s="345"/>
      <c r="AE340" s="449" t="s">
        <v>547</v>
      </c>
      <c r="AF340" s="451"/>
    </row>
    <row r="341" spans="1:32" ht="13.5" customHeight="1">
      <c r="A341" s="2793"/>
      <c r="B341" s="2786"/>
      <c r="C341" s="900"/>
      <c r="D341" s="901"/>
      <c r="E341" s="901"/>
      <c r="F341" s="901"/>
      <c r="G341" s="310"/>
      <c r="H341" s="294"/>
      <c r="I341" s="334"/>
      <c r="J341" s="334"/>
      <c r="K341" s="334"/>
      <c r="L341" s="902"/>
      <c r="M341" s="900"/>
      <c r="N341" s="901"/>
      <c r="O341" s="901"/>
      <c r="P341" s="901"/>
      <c r="Q341" s="891"/>
      <c r="R341" s="889"/>
      <c r="S341" s="890"/>
      <c r="T341" s="890"/>
      <c r="U341" s="890"/>
      <c r="V341" s="902"/>
      <c r="W341" s="345"/>
      <c r="X341" s="907" t="s">
        <v>531</v>
      </c>
      <c r="Y341" s="345"/>
      <c r="Z341" s="2795" t="s">
        <v>537</v>
      </c>
      <c r="AA341" s="2797"/>
      <c r="AB341" s="345"/>
      <c r="AC341" s="449" t="s">
        <v>540</v>
      </c>
      <c r="AD341" s="452"/>
      <c r="AE341" s="452"/>
      <c r="AF341" s="451"/>
    </row>
    <row r="342" spans="1:32" ht="13.5" customHeight="1">
      <c r="A342" s="2793"/>
      <c r="B342" s="2786"/>
      <c r="C342" s="900"/>
      <c r="D342" s="901"/>
      <c r="E342" s="901"/>
      <c r="F342" s="901"/>
      <c r="G342" s="310"/>
      <c r="H342" s="294"/>
      <c r="I342" s="334"/>
      <c r="J342" s="334"/>
      <c r="K342" s="334"/>
      <c r="L342" s="902"/>
      <c r="M342" s="900"/>
      <c r="N342" s="901"/>
      <c r="O342" s="901"/>
      <c r="P342" s="901"/>
      <c r="Q342" s="891"/>
      <c r="R342" s="889"/>
      <c r="S342" s="890"/>
      <c r="T342" s="890"/>
      <c r="U342" s="890"/>
      <c r="V342" s="902"/>
      <c r="W342" s="345"/>
      <c r="X342" s="907" t="s">
        <v>532</v>
      </c>
      <c r="Y342" s="345"/>
      <c r="Z342" s="2795" t="s">
        <v>553</v>
      </c>
      <c r="AA342" s="2797"/>
      <c r="AB342" s="345"/>
      <c r="AC342" s="450" t="s">
        <v>541</v>
      </c>
      <c r="AD342" s="452"/>
      <c r="AE342" s="452"/>
      <c r="AF342" s="451"/>
    </row>
    <row r="343" spans="1:32" ht="13.5" customHeight="1">
      <c r="A343" s="2793"/>
      <c r="B343" s="2786"/>
      <c r="C343" s="900"/>
      <c r="D343" s="901"/>
      <c r="E343" s="901"/>
      <c r="F343" s="901"/>
      <c r="G343" s="310"/>
      <c r="H343" s="294"/>
      <c r="I343" s="334"/>
      <c r="J343" s="334"/>
      <c r="K343" s="334"/>
      <c r="L343" s="902"/>
      <c r="M343" s="900"/>
      <c r="N343" s="901"/>
      <c r="O343" s="901"/>
      <c r="P343" s="901"/>
      <c r="Q343" s="891"/>
      <c r="R343" s="889"/>
      <c r="S343" s="890"/>
      <c r="T343" s="890"/>
      <c r="U343" s="890"/>
      <c r="V343" s="902"/>
      <c r="W343" s="345"/>
      <c r="X343" s="906" t="s">
        <v>533</v>
      </c>
      <c r="Y343" s="345"/>
      <c r="Z343" s="2795" t="s">
        <v>554</v>
      </c>
      <c r="AA343" s="2797"/>
      <c r="AB343" s="345"/>
      <c r="AC343" s="450" t="s">
        <v>542</v>
      </c>
      <c r="AD343" s="452"/>
      <c r="AE343" s="452"/>
      <c r="AF343" s="451"/>
    </row>
    <row r="344" spans="1:32" ht="13.5" customHeight="1">
      <c r="A344" s="2793"/>
      <c r="B344" s="2786"/>
      <c r="C344" s="900"/>
      <c r="D344" s="901"/>
      <c r="E344" s="901"/>
      <c r="F344" s="901"/>
      <c r="G344" s="310"/>
      <c r="H344" s="294"/>
      <c r="I344" s="334"/>
      <c r="J344" s="334"/>
      <c r="K344" s="334"/>
      <c r="L344" s="902"/>
      <c r="M344" s="900"/>
      <c r="N344" s="901"/>
      <c r="O344" s="901"/>
      <c r="P344" s="901"/>
      <c r="Q344" s="891"/>
      <c r="R344" s="889"/>
      <c r="S344" s="890"/>
      <c r="T344" s="890"/>
      <c r="U344" s="890"/>
      <c r="V344" s="902"/>
      <c r="W344" s="345"/>
      <c r="X344" s="906" t="s">
        <v>534</v>
      </c>
      <c r="Y344" s="345"/>
      <c r="Z344" s="2798" t="s">
        <v>555</v>
      </c>
      <c r="AA344" s="2799"/>
      <c r="AB344" s="345"/>
      <c r="AC344" s="449" t="s">
        <v>543</v>
      </c>
      <c r="AD344" s="455"/>
      <c r="AE344" s="453"/>
      <c r="AF344" s="454"/>
    </row>
    <row r="345" spans="1:32" ht="13.5" customHeight="1">
      <c r="A345" s="2793"/>
      <c r="B345" s="2800" t="s">
        <v>358</v>
      </c>
      <c r="C345" s="345"/>
      <c r="D345" s="2802" t="s">
        <v>518</v>
      </c>
      <c r="E345" s="2802"/>
      <c r="F345" s="2802"/>
      <c r="G345" s="2802"/>
      <c r="H345" s="295"/>
      <c r="I345" s="335"/>
      <c r="J345" s="335"/>
      <c r="K345" s="335"/>
      <c r="L345" s="2738"/>
      <c r="M345" s="345"/>
      <c r="N345" s="2802" t="s">
        <v>524</v>
      </c>
      <c r="O345" s="2802"/>
      <c r="P345" s="2802"/>
      <c r="Q345" s="2802"/>
      <c r="R345" s="295"/>
      <c r="S345" s="335"/>
      <c r="T345" s="335"/>
      <c r="U345" s="335"/>
      <c r="V345" s="2738"/>
      <c r="W345" s="897"/>
      <c r="X345" s="892"/>
      <c r="Y345" s="892"/>
      <c r="Z345" s="892"/>
      <c r="AA345" s="894"/>
      <c r="AB345" s="345"/>
      <c r="AC345" s="436" t="s">
        <v>372</v>
      </c>
      <c r="AD345" s="345"/>
      <c r="AE345" s="2804" t="s">
        <v>545</v>
      </c>
      <c r="AF345" s="2805"/>
    </row>
    <row r="346" spans="1:32" ht="13.5" customHeight="1" thickBot="1">
      <c r="A346" s="2794"/>
      <c r="B346" s="2801"/>
      <c r="C346" s="439"/>
      <c r="D346" s="2806" t="s">
        <v>519</v>
      </c>
      <c r="E346" s="2807"/>
      <c r="F346" s="2807"/>
      <c r="G346" s="2808"/>
      <c r="H346" s="303"/>
      <c r="I346" s="336"/>
      <c r="J346" s="336"/>
      <c r="K346" s="336"/>
      <c r="L346" s="2803"/>
      <c r="M346" s="439"/>
      <c r="N346" s="2806" t="s">
        <v>525</v>
      </c>
      <c r="O346" s="2807"/>
      <c r="P346" s="2807"/>
      <c r="Q346" s="2808"/>
      <c r="R346" s="303"/>
      <c r="S346" s="336"/>
      <c r="T346" s="336"/>
      <c r="U346" s="336"/>
      <c r="V346" s="2803"/>
      <c r="W346" s="414"/>
      <c r="X346" s="896"/>
      <c r="Y346" s="896"/>
      <c r="Z346" s="896"/>
      <c r="AA346" s="895"/>
      <c r="AB346" s="439"/>
      <c r="AC346" s="440" t="s">
        <v>544</v>
      </c>
      <c r="AD346" s="441"/>
      <c r="AE346" s="441"/>
      <c r="AF346" s="427"/>
    </row>
    <row r="347" spans="1:32" ht="13.5" customHeight="1">
      <c r="A347" s="2758" t="s">
        <v>619</v>
      </c>
      <c r="B347" s="2759"/>
      <c r="C347" s="2759"/>
      <c r="D347" s="2759"/>
      <c r="E347" s="2759"/>
      <c r="F347" s="2759"/>
      <c r="G347" s="2759"/>
      <c r="H347" s="2759"/>
      <c r="I347" s="2759"/>
      <c r="J347" s="2759"/>
      <c r="K347" s="2759"/>
      <c r="L347" s="2759"/>
      <c r="M347" s="2759"/>
      <c r="N347" s="2759"/>
      <c r="O347" s="2759"/>
      <c r="P347" s="2759"/>
      <c r="Q347" s="2759"/>
      <c r="R347" s="2761" t="s">
        <v>374</v>
      </c>
      <c r="S347" s="2761"/>
      <c r="T347" s="2761"/>
      <c r="U347" s="2761"/>
      <c r="V347" s="2761"/>
      <c r="W347" s="2761"/>
      <c r="X347" s="2761"/>
      <c r="Y347" s="2761"/>
      <c r="Z347" s="2761"/>
      <c r="AA347" s="2761"/>
      <c r="AB347" s="2761"/>
      <c r="AC347" s="2761"/>
      <c r="AD347" s="2761"/>
      <c r="AE347" s="2761"/>
      <c r="AF347" s="2761"/>
    </row>
    <row r="348" spans="1:32" ht="13.5" customHeight="1" thickBot="1">
      <c r="A348" s="2760"/>
      <c r="B348" s="2760"/>
      <c r="C348" s="2760"/>
      <c r="D348" s="2760"/>
      <c r="E348" s="2760"/>
      <c r="F348" s="2760"/>
      <c r="G348" s="2760"/>
      <c r="H348" s="2760"/>
      <c r="I348" s="2760"/>
      <c r="J348" s="2760"/>
      <c r="K348" s="2760"/>
      <c r="L348" s="2760"/>
      <c r="M348" s="2760"/>
      <c r="N348" s="2760"/>
      <c r="O348" s="2760"/>
      <c r="P348" s="2760"/>
      <c r="Q348" s="2760"/>
      <c r="R348" s="2762"/>
      <c r="S348" s="2762"/>
      <c r="T348" s="2762"/>
      <c r="U348" s="2762"/>
      <c r="V348" s="2762"/>
      <c r="W348" s="2762"/>
      <c r="X348" s="2762"/>
      <c r="Y348" s="2762"/>
      <c r="Z348" s="2762"/>
      <c r="AA348" s="2762"/>
      <c r="AB348" s="2762"/>
      <c r="AC348" s="2762"/>
      <c r="AD348" s="2762"/>
      <c r="AE348" s="2762"/>
      <c r="AF348" s="2762"/>
    </row>
    <row r="349" spans="1:32" ht="13.5" customHeight="1">
      <c r="A349" s="2763" t="s">
        <v>549</v>
      </c>
      <c r="B349" s="2764"/>
      <c r="C349" s="2764"/>
      <c r="D349" s="2764"/>
      <c r="E349" s="2764"/>
      <c r="F349" s="2764"/>
      <c r="G349" s="2764"/>
      <c r="H349" s="2764"/>
      <c r="I349" s="2764"/>
      <c r="J349" s="2764"/>
      <c r="K349" s="2764"/>
      <c r="L349" s="2764"/>
      <c r="M349" s="2764"/>
      <c r="N349" s="2764"/>
      <c r="O349" s="2764"/>
      <c r="P349" s="2764"/>
      <c r="Q349" s="2764"/>
      <c r="R349" s="2764"/>
      <c r="S349" s="2764"/>
      <c r="T349" s="2764"/>
      <c r="U349" s="2764"/>
      <c r="V349" s="2764"/>
      <c r="W349" s="2764"/>
      <c r="X349" s="2764"/>
      <c r="Y349" s="2764"/>
      <c r="Z349" s="2764"/>
      <c r="AA349" s="2764"/>
      <c r="AB349" s="2764"/>
      <c r="AC349" s="2764"/>
      <c r="AD349" s="2764"/>
      <c r="AE349" s="2764"/>
      <c r="AF349" s="2765"/>
    </row>
    <row r="350" spans="1:32" ht="13.5" customHeight="1">
      <c r="A350" s="2766"/>
      <c r="B350" s="2767"/>
      <c r="C350" s="2767"/>
      <c r="D350" s="2767"/>
      <c r="E350" s="2767"/>
      <c r="F350" s="2767"/>
      <c r="G350" s="2767"/>
      <c r="H350" s="2767"/>
      <c r="I350" s="2767"/>
      <c r="J350" s="2767"/>
      <c r="K350" s="2767"/>
      <c r="L350" s="2767"/>
      <c r="M350" s="2767"/>
      <c r="N350" s="2767"/>
      <c r="O350" s="2767"/>
      <c r="P350" s="2767"/>
      <c r="Q350" s="2767"/>
      <c r="R350" s="2767"/>
      <c r="S350" s="2767"/>
      <c r="T350" s="2767"/>
      <c r="U350" s="2767"/>
      <c r="V350" s="2767"/>
      <c r="W350" s="2767"/>
      <c r="X350" s="2767"/>
      <c r="Y350" s="2767"/>
      <c r="Z350" s="2767"/>
      <c r="AA350" s="2767"/>
      <c r="AB350" s="2767"/>
      <c r="AC350" s="2767"/>
      <c r="AD350" s="2767"/>
      <c r="AE350" s="2767"/>
      <c r="AF350" s="2768"/>
    </row>
    <row r="351" spans="1:32" ht="13.5" customHeight="1">
      <c r="A351" s="2676" t="s">
        <v>356</v>
      </c>
      <c r="B351" s="2677"/>
      <c r="C351" s="2769">
        <v>500</v>
      </c>
      <c r="D351" s="2769"/>
      <c r="E351" s="2769"/>
      <c r="F351" s="2769"/>
      <c r="G351" s="2769"/>
      <c r="H351" s="2770">
        <v>400</v>
      </c>
      <c r="I351" s="2770"/>
      <c r="J351" s="2770"/>
      <c r="K351" s="2770"/>
      <c r="L351" s="2770"/>
      <c r="M351" s="2769">
        <v>300</v>
      </c>
      <c r="N351" s="2769"/>
      <c r="O351" s="2769"/>
      <c r="P351" s="2769"/>
      <c r="Q351" s="2769"/>
      <c r="R351" s="2770">
        <v>250</v>
      </c>
      <c r="S351" s="2770"/>
      <c r="T351" s="2770"/>
      <c r="U351" s="2770"/>
      <c r="V351" s="2770"/>
      <c r="W351" s="2771">
        <v>200</v>
      </c>
      <c r="X351" s="2771"/>
      <c r="Y351" s="2771"/>
      <c r="Z351" s="2771"/>
      <c r="AA351" s="2771"/>
      <c r="AB351" s="2677">
        <v>100</v>
      </c>
      <c r="AC351" s="2677"/>
      <c r="AD351" s="2677"/>
      <c r="AE351" s="2677"/>
      <c r="AF351" s="2772"/>
    </row>
    <row r="352" spans="1:32" ht="13.5" customHeight="1">
      <c r="A352" s="2676" t="s">
        <v>357</v>
      </c>
      <c r="B352" s="2677"/>
      <c r="C352" s="2678">
        <v>2000</v>
      </c>
      <c r="D352" s="2678"/>
      <c r="E352" s="2678"/>
      <c r="F352" s="2678"/>
      <c r="G352" s="2678"/>
      <c r="H352" s="2679">
        <v>1600</v>
      </c>
      <c r="I352" s="2679"/>
      <c r="J352" s="2679"/>
      <c r="K352" s="2679"/>
      <c r="L352" s="2679"/>
      <c r="M352" s="2678">
        <v>1200</v>
      </c>
      <c r="N352" s="2678"/>
      <c r="O352" s="2678"/>
      <c r="P352" s="2678"/>
      <c r="Q352" s="2678"/>
      <c r="R352" s="2679">
        <v>1000</v>
      </c>
      <c r="S352" s="2679"/>
      <c r="T352" s="2679"/>
      <c r="U352" s="2679"/>
      <c r="V352" s="2679"/>
      <c r="W352" s="2771">
        <v>800</v>
      </c>
      <c r="X352" s="2771"/>
      <c r="Y352" s="2771"/>
      <c r="Z352" s="2771"/>
      <c r="AA352" s="2771"/>
      <c r="AB352" s="2677">
        <v>400</v>
      </c>
      <c r="AC352" s="2677"/>
      <c r="AD352" s="2677"/>
      <c r="AE352" s="2677"/>
      <c r="AF352" s="2772"/>
    </row>
    <row r="353" spans="1:32" ht="13.5" customHeight="1">
      <c r="A353" s="2750" t="s">
        <v>350</v>
      </c>
      <c r="B353" s="2751"/>
      <c r="C353" s="2716" t="s">
        <v>360</v>
      </c>
      <c r="D353" s="2708"/>
      <c r="E353" s="2708" t="s">
        <v>369</v>
      </c>
      <c r="F353" s="2710">
        <f>COUNTIF(C311,$BN$4)+COUNTIF(C323,$BN$4)+COUNTIF(C335,$BN$4)</f>
        <v>0</v>
      </c>
      <c r="G353" s="2755" t="s">
        <v>370</v>
      </c>
      <c r="H353" s="2716"/>
      <c r="I353" s="2708"/>
      <c r="J353" s="2708"/>
      <c r="K353" s="2708"/>
      <c r="L353" s="2720"/>
      <c r="M353" s="2756"/>
      <c r="N353" s="2756"/>
      <c r="O353" s="2756"/>
      <c r="P353" s="2756"/>
      <c r="Q353" s="2756"/>
      <c r="R353" s="2730" t="s">
        <v>351</v>
      </c>
      <c r="S353" s="2731"/>
      <c r="T353" s="2708" t="s">
        <v>369</v>
      </c>
      <c r="U353" s="2710">
        <f>COUNTIF(R311,$BN$4)+COUNTIF(R323,$BN$4)+COUNTIF(R335,$BN$4)</f>
        <v>0</v>
      </c>
      <c r="V353" s="2755" t="s">
        <v>370</v>
      </c>
      <c r="W353" s="2716"/>
      <c r="X353" s="2708"/>
      <c r="Y353" s="2708"/>
      <c r="Z353" s="2708"/>
      <c r="AA353" s="2720"/>
      <c r="AB353" s="2716"/>
      <c r="AC353" s="2708"/>
      <c r="AD353" s="2708"/>
      <c r="AE353" s="2708"/>
      <c r="AF353" s="2728"/>
    </row>
    <row r="354" spans="1:32" ht="13.5" customHeight="1">
      <c r="A354" s="2750"/>
      <c r="B354" s="2751"/>
      <c r="C354" s="2752"/>
      <c r="D354" s="2734"/>
      <c r="E354" s="2734"/>
      <c r="F354" s="2754"/>
      <c r="G354" s="2689"/>
      <c r="H354" s="2752"/>
      <c r="I354" s="2734"/>
      <c r="J354" s="2734"/>
      <c r="K354" s="2734"/>
      <c r="L354" s="2753"/>
      <c r="M354" s="2756"/>
      <c r="N354" s="2756"/>
      <c r="O354" s="2756"/>
      <c r="P354" s="2756"/>
      <c r="Q354" s="2756"/>
      <c r="R354" s="2732"/>
      <c r="S354" s="2733"/>
      <c r="T354" s="2734"/>
      <c r="U354" s="2754"/>
      <c r="V354" s="2689"/>
      <c r="W354" s="2752"/>
      <c r="X354" s="2734"/>
      <c r="Y354" s="2734"/>
      <c r="Z354" s="2734"/>
      <c r="AA354" s="2753"/>
      <c r="AB354" s="2752"/>
      <c r="AC354" s="2734"/>
      <c r="AD354" s="2734"/>
      <c r="AE354" s="2734"/>
      <c r="AF354" s="2757"/>
    </row>
    <row r="355" spans="1:32" ht="13.5" customHeight="1">
      <c r="A355" s="2750" t="s">
        <v>352</v>
      </c>
      <c r="B355" s="2751"/>
      <c r="C355" s="2716"/>
      <c r="D355" s="2708"/>
      <c r="E355" s="2708"/>
      <c r="F355" s="2708"/>
      <c r="G355" s="2720"/>
      <c r="H355" s="2730" t="s">
        <v>708</v>
      </c>
      <c r="I355" s="2731"/>
      <c r="J355" s="2708" t="s">
        <v>369</v>
      </c>
      <c r="K355" s="2710">
        <f>COUNTIF(H312,$BN$4)+COUNTIF(H324,$BN$4)+COUNTIF(H336,$BN$4)</f>
        <v>0</v>
      </c>
      <c r="L355" s="2755" t="s">
        <v>370</v>
      </c>
      <c r="M355" s="2716" t="s">
        <v>709</v>
      </c>
      <c r="N355" s="2708"/>
      <c r="O355" s="2708" t="s">
        <v>369</v>
      </c>
      <c r="P355" s="2710">
        <f>COUNTIF(M312,$BN$4)+COUNTIF(M324,$BN$4)+COUNTIF(M336,$BN$4)</f>
        <v>0</v>
      </c>
      <c r="Q355" s="2755" t="s">
        <v>370</v>
      </c>
      <c r="R355" s="2716"/>
      <c r="S355" s="2708"/>
      <c r="T355" s="2708"/>
      <c r="U355" s="2708"/>
      <c r="V355" s="2720"/>
      <c r="W355" s="2716" t="s">
        <v>371</v>
      </c>
      <c r="X355" s="2708"/>
      <c r="Y355" s="2708" t="s">
        <v>369</v>
      </c>
      <c r="Z355" s="2710">
        <f>COUNTIF(W312,$BN$4)+COUNTIF(W324,$BN$4)+COUNTIF(W336,$BN$4)</f>
        <v>0</v>
      </c>
      <c r="AA355" s="2755" t="s">
        <v>370</v>
      </c>
      <c r="AB355" s="2730" t="s">
        <v>381</v>
      </c>
      <c r="AC355" s="2731"/>
      <c r="AD355" s="2708" t="s">
        <v>369</v>
      </c>
      <c r="AE355" s="2710">
        <f>COUNTIF(AB312,$BN$4)+COUNTIF(AB324,$BN$4)+COUNTIF(AB336,$BN$4)</f>
        <v>0</v>
      </c>
      <c r="AF355" s="2695" t="s">
        <v>370</v>
      </c>
    </row>
    <row r="356" spans="1:32" ht="13.5" customHeight="1">
      <c r="A356" s="2750"/>
      <c r="B356" s="2751"/>
      <c r="C356" s="2752"/>
      <c r="D356" s="2734"/>
      <c r="E356" s="2734"/>
      <c r="F356" s="2734"/>
      <c r="G356" s="2753"/>
      <c r="H356" s="2732"/>
      <c r="I356" s="2733"/>
      <c r="J356" s="2734"/>
      <c r="K356" s="2754"/>
      <c r="L356" s="2689"/>
      <c r="M356" s="2752"/>
      <c r="N356" s="2734"/>
      <c r="O356" s="2734"/>
      <c r="P356" s="2754"/>
      <c r="Q356" s="2689"/>
      <c r="R356" s="2752"/>
      <c r="S356" s="2734"/>
      <c r="T356" s="2734"/>
      <c r="U356" s="2734"/>
      <c r="V356" s="2753"/>
      <c r="W356" s="2752"/>
      <c r="X356" s="2734"/>
      <c r="Y356" s="2734"/>
      <c r="Z356" s="2754"/>
      <c r="AA356" s="2689"/>
      <c r="AB356" s="2732"/>
      <c r="AC356" s="2733"/>
      <c r="AD356" s="2734"/>
      <c r="AE356" s="2737"/>
      <c r="AF356" s="2696"/>
    </row>
    <row r="357" spans="1:32" ht="13.5" customHeight="1">
      <c r="A357" s="2750" t="s">
        <v>353</v>
      </c>
      <c r="B357" s="2751"/>
      <c r="C357" s="2716"/>
      <c r="D357" s="2708"/>
      <c r="E357" s="2708"/>
      <c r="F357" s="2708"/>
      <c r="G357" s="2720"/>
      <c r="H357" s="2730" t="s">
        <v>360</v>
      </c>
      <c r="I357" s="2731"/>
      <c r="J357" s="2708" t="s">
        <v>369</v>
      </c>
      <c r="K357" s="2710">
        <f>COUNTIF(H313,$BN$4)+COUNTIF(H325,$BN$4)+COUNTIF(H337,$BN$4)</f>
        <v>0</v>
      </c>
      <c r="L357" s="2755" t="s">
        <v>370</v>
      </c>
      <c r="M357" s="2716"/>
      <c r="N357" s="2708"/>
      <c r="O357" s="2708"/>
      <c r="P357" s="2708"/>
      <c r="Q357" s="2720"/>
      <c r="R357" s="2716"/>
      <c r="S357" s="2708"/>
      <c r="T357" s="2708"/>
      <c r="U357" s="2708"/>
      <c r="V357" s="2720"/>
      <c r="W357" s="2716" t="s">
        <v>363</v>
      </c>
      <c r="X357" s="2708"/>
      <c r="Y357" s="2708" t="s">
        <v>369</v>
      </c>
      <c r="Z357" s="2710">
        <f>COUNTIF(W313,$BN$4)+COUNTIF(W325,$BN$4)+COUNTIF(W337,$BN$4)</f>
        <v>0</v>
      </c>
      <c r="AA357" s="2755" t="s">
        <v>370</v>
      </c>
      <c r="AB357" s="430"/>
      <c r="AC357" s="429"/>
      <c r="AD357" s="429"/>
      <c r="AE357" s="737"/>
      <c r="AF357" s="431"/>
    </row>
    <row r="358" spans="1:32" ht="13.5" customHeight="1">
      <c r="A358" s="2750"/>
      <c r="B358" s="2751"/>
      <c r="C358" s="2752"/>
      <c r="D358" s="2734"/>
      <c r="E358" s="2734"/>
      <c r="F358" s="2734"/>
      <c r="G358" s="2753"/>
      <c r="H358" s="2732"/>
      <c r="I358" s="2733"/>
      <c r="J358" s="2734"/>
      <c r="K358" s="2754"/>
      <c r="L358" s="2689"/>
      <c r="M358" s="2752"/>
      <c r="N358" s="2734"/>
      <c r="O358" s="2734"/>
      <c r="P358" s="2734"/>
      <c r="Q358" s="2753"/>
      <c r="R358" s="2752"/>
      <c r="S358" s="2734"/>
      <c r="T358" s="2734"/>
      <c r="U358" s="2734"/>
      <c r="V358" s="2753"/>
      <c r="W358" s="2752"/>
      <c r="X358" s="2734"/>
      <c r="Y358" s="2734"/>
      <c r="Z358" s="2754"/>
      <c r="AA358" s="2689"/>
      <c r="AB358" s="432"/>
      <c r="AC358" s="426"/>
      <c r="AD358" s="426"/>
      <c r="AE358" s="738"/>
      <c r="AF358" s="433"/>
    </row>
    <row r="359" spans="1:32" ht="13.5" customHeight="1">
      <c r="A359" s="2750" t="s">
        <v>359</v>
      </c>
      <c r="B359" s="2751"/>
      <c r="C359" s="2716"/>
      <c r="D359" s="2708"/>
      <c r="E359" s="2708"/>
      <c r="F359" s="2708"/>
      <c r="G359" s="2720"/>
      <c r="H359" s="2716"/>
      <c r="I359" s="2708"/>
      <c r="J359" s="2708"/>
      <c r="K359" s="2708"/>
      <c r="L359" s="2720"/>
      <c r="M359" s="2716" t="s">
        <v>365</v>
      </c>
      <c r="N359" s="2708"/>
      <c r="O359" s="2708" t="s">
        <v>369</v>
      </c>
      <c r="P359" s="2710">
        <f>COUNTIF(M315:M316,$BN$4)+COUNTIF(M327:M328,$BN$4)+COUNTIF(M339:M340,$BN$4)</f>
        <v>0</v>
      </c>
      <c r="Q359" s="2755" t="s">
        <v>370</v>
      </c>
      <c r="R359" s="2716"/>
      <c r="S359" s="2708"/>
      <c r="T359" s="2708"/>
      <c r="U359" s="2708"/>
      <c r="V359" s="2720"/>
      <c r="W359" s="2716" t="s">
        <v>366</v>
      </c>
      <c r="X359" s="2708"/>
      <c r="Y359" s="2708" t="s">
        <v>369</v>
      </c>
      <c r="Z359" s="2710">
        <f>COUNTIF(W315:Y320,$BN$4)+COUNTIF(W327:Y332,$BN$4)+COUNTIF(W339:Y344,$BN$4)</f>
        <v>0</v>
      </c>
      <c r="AA359" s="2755" t="s">
        <v>370</v>
      </c>
      <c r="AB359" s="2730" t="s">
        <v>367</v>
      </c>
      <c r="AC359" s="2731"/>
      <c r="AD359" s="2708" t="s">
        <v>369</v>
      </c>
      <c r="AE359" s="2709">
        <f>COUNTIF(AB315:AD320,$BN$4)+COUNTIF(AB327:AD332,$BN$4)+COUNTIF(AB339:AD344,$BN$4)</f>
        <v>0</v>
      </c>
      <c r="AF359" s="2695" t="s">
        <v>370</v>
      </c>
    </row>
    <row r="360" spans="1:32" ht="13.5" customHeight="1">
      <c r="A360" s="2750"/>
      <c r="B360" s="2751"/>
      <c r="C360" s="2752"/>
      <c r="D360" s="2734"/>
      <c r="E360" s="2734"/>
      <c r="F360" s="2734"/>
      <c r="G360" s="2753"/>
      <c r="H360" s="2752"/>
      <c r="I360" s="2734"/>
      <c r="J360" s="2734"/>
      <c r="K360" s="2734"/>
      <c r="L360" s="2753"/>
      <c r="M360" s="2752"/>
      <c r="N360" s="2734"/>
      <c r="O360" s="2734"/>
      <c r="P360" s="2754"/>
      <c r="Q360" s="2689"/>
      <c r="R360" s="2752"/>
      <c r="S360" s="2734"/>
      <c r="T360" s="2734"/>
      <c r="U360" s="2734"/>
      <c r="V360" s="2753"/>
      <c r="W360" s="2752"/>
      <c r="X360" s="2734"/>
      <c r="Y360" s="2734"/>
      <c r="Z360" s="2754"/>
      <c r="AA360" s="2689"/>
      <c r="AB360" s="2732"/>
      <c r="AC360" s="2733"/>
      <c r="AD360" s="2734"/>
      <c r="AE360" s="2709"/>
      <c r="AF360" s="2696"/>
    </row>
    <row r="361" spans="1:32" ht="13.5" customHeight="1">
      <c r="A361" s="2712" t="s">
        <v>358</v>
      </c>
      <c r="B361" s="2713"/>
      <c r="C361" s="2697" t="s">
        <v>355</v>
      </c>
      <c r="D361" s="2698"/>
      <c r="E361" s="2708" t="s">
        <v>369</v>
      </c>
      <c r="F361" s="2710">
        <f>COUNTIF(C321,$BN$4)+COUNTIF(C333,$BN$4)+COUNTIF(C345,$BN$4)</f>
        <v>0</v>
      </c>
      <c r="G361" s="2720" t="s">
        <v>370</v>
      </c>
      <c r="H361" s="2716"/>
      <c r="I361" s="2708"/>
      <c r="J361" s="2708"/>
      <c r="K361" s="2708"/>
      <c r="L361" s="2720"/>
      <c r="M361" s="2697" t="s">
        <v>354</v>
      </c>
      <c r="N361" s="2698"/>
      <c r="O361" s="2708" t="s">
        <v>369</v>
      </c>
      <c r="P361" s="2710">
        <f>COUNTIF(M321,$BN$4)+COUNTIF(M333,$BN$4)+COUNTIF(M345,$BN$4)</f>
        <v>0</v>
      </c>
      <c r="Q361" s="2720" t="s">
        <v>370</v>
      </c>
      <c r="R361" s="2716"/>
      <c r="S361" s="2708"/>
      <c r="T361" s="2708"/>
      <c r="U361" s="2708"/>
      <c r="V361" s="2720"/>
      <c r="W361" s="2730"/>
      <c r="X361" s="2731"/>
      <c r="Y361" s="2731"/>
      <c r="Z361" s="2731"/>
      <c r="AA361" s="2738"/>
      <c r="AB361" s="2742" t="s">
        <v>556</v>
      </c>
      <c r="AC361" s="2743"/>
      <c r="AD361" s="2708" t="s">
        <v>369</v>
      </c>
      <c r="AE361" s="2709">
        <f>COUNTIF(AB321,$BN$4)+COUNTIF(AB333,$BN$4)+COUNTIF(AB345,$BN$4)</f>
        <v>0</v>
      </c>
      <c r="AF361" s="2695" t="s">
        <v>370</v>
      </c>
    </row>
    <row r="362" spans="1:32" ht="13.5" customHeight="1">
      <c r="A362" s="2735"/>
      <c r="B362" s="2736"/>
      <c r="C362" s="2700"/>
      <c r="D362" s="2701"/>
      <c r="E362" s="2704"/>
      <c r="F362" s="2737"/>
      <c r="G362" s="2705"/>
      <c r="H362" s="2703"/>
      <c r="I362" s="2704"/>
      <c r="J362" s="2704"/>
      <c r="K362" s="2704"/>
      <c r="L362" s="2705"/>
      <c r="M362" s="2700"/>
      <c r="N362" s="2701"/>
      <c r="O362" s="2704"/>
      <c r="P362" s="2737"/>
      <c r="Q362" s="2705"/>
      <c r="R362" s="2703"/>
      <c r="S362" s="2704"/>
      <c r="T362" s="2704"/>
      <c r="U362" s="2704"/>
      <c r="V362" s="2705"/>
      <c r="W362" s="2739"/>
      <c r="X362" s="2740"/>
      <c r="Y362" s="2740"/>
      <c r="Z362" s="2740"/>
      <c r="AA362" s="2741"/>
      <c r="AB362" s="2744"/>
      <c r="AC362" s="2745"/>
      <c r="AD362" s="2734"/>
      <c r="AE362" s="2709"/>
      <c r="AF362" s="2696"/>
    </row>
    <row r="363" spans="1:32" ht="13.5" customHeight="1">
      <c r="A363" s="2735"/>
      <c r="B363" s="2736"/>
      <c r="C363" s="2746" t="s">
        <v>509</v>
      </c>
      <c r="D363" s="2747"/>
      <c r="E363" s="2708" t="s">
        <v>369</v>
      </c>
      <c r="F363" s="2710">
        <f>COUNTIF(C322,$BN$4)+COUNTIF(C334,$BN$4)+COUNTIF(C346,$BN$4)</f>
        <v>0</v>
      </c>
      <c r="G363" s="2720" t="s">
        <v>370</v>
      </c>
      <c r="H363" s="2716"/>
      <c r="I363" s="2708"/>
      <c r="J363" s="2708"/>
      <c r="K363" s="2708"/>
      <c r="L363" s="2720"/>
      <c r="M363" s="2746" t="s">
        <v>517</v>
      </c>
      <c r="N363" s="2747"/>
      <c r="O363" s="2708" t="s">
        <v>369</v>
      </c>
      <c r="P363" s="2710">
        <f>COUNTIF(M322,$BN$4)+COUNTIF(M334,$BN$4)+COUNTIF(M346,$BN$4)</f>
        <v>0</v>
      </c>
      <c r="Q363" s="2720" t="s">
        <v>370</v>
      </c>
      <c r="R363" s="2703"/>
      <c r="S363" s="2704"/>
      <c r="T363" s="2704"/>
      <c r="U363" s="2704"/>
      <c r="V363" s="2705"/>
      <c r="W363" s="2739"/>
      <c r="X363" s="2740"/>
      <c r="Y363" s="2740"/>
      <c r="Z363" s="2740"/>
      <c r="AA363" s="2741"/>
      <c r="AB363" s="2742" t="s">
        <v>364</v>
      </c>
      <c r="AC363" s="2743"/>
      <c r="AD363" s="2708" t="s">
        <v>369</v>
      </c>
      <c r="AE363" s="2709">
        <f>COUNTIF(AB322,$BN$4)+COUNTIF(AB334,$BN$4)+COUNTIF(AB346,$BN$4)</f>
        <v>0</v>
      </c>
      <c r="AF363" s="2695" t="s">
        <v>370</v>
      </c>
    </row>
    <row r="364" spans="1:32" ht="13.5" customHeight="1">
      <c r="A364" s="2735"/>
      <c r="B364" s="2736"/>
      <c r="C364" s="2748"/>
      <c r="D364" s="2749"/>
      <c r="E364" s="2704"/>
      <c r="F364" s="2737"/>
      <c r="G364" s="2705"/>
      <c r="H364" s="2703"/>
      <c r="I364" s="2704"/>
      <c r="J364" s="2704"/>
      <c r="K364" s="2704"/>
      <c r="L364" s="2705"/>
      <c r="M364" s="2748"/>
      <c r="N364" s="2749"/>
      <c r="O364" s="2704"/>
      <c r="P364" s="2737"/>
      <c r="Q364" s="2705"/>
      <c r="R364" s="2703"/>
      <c r="S364" s="2704"/>
      <c r="T364" s="2704"/>
      <c r="U364" s="2704"/>
      <c r="V364" s="2705"/>
      <c r="W364" s="2739"/>
      <c r="X364" s="2740"/>
      <c r="Y364" s="2740"/>
      <c r="Z364" s="2740"/>
      <c r="AA364" s="2741"/>
      <c r="AB364" s="2744"/>
      <c r="AC364" s="2745"/>
      <c r="AD364" s="2734"/>
      <c r="AE364" s="2709"/>
      <c r="AF364" s="2696"/>
    </row>
    <row r="365" spans="1:32" ht="13.5" customHeight="1">
      <c r="A365" s="2735"/>
      <c r="B365" s="2736"/>
      <c r="C365" s="2697"/>
      <c r="D365" s="2698"/>
      <c r="E365" s="2698"/>
      <c r="F365" s="2698"/>
      <c r="G365" s="2699"/>
      <c r="H365" s="2703"/>
      <c r="I365" s="2704"/>
      <c r="J365" s="2704"/>
      <c r="K365" s="2704"/>
      <c r="L365" s="2705"/>
      <c r="M365" s="2697"/>
      <c r="N365" s="2698"/>
      <c r="O365" s="2698"/>
      <c r="P365" s="2698"/>
      <c r="Q365" s="2699"/>
      <c r="R365" s="2703"/>
      <c r="S365" s="2704"/>
      <c r="T365" s="2704"/>
      <c r="U365" s="2704"/>
      <c r="V365" s="2705"/>
      <c r="W365" s="2739"/>
      <c r="X365" s="2740"/>
      <c r="Y365" s="2740"/>
      <c r="Z365" s="2740"/>
      <c r="AA365" s="2741"/>
      <c r="AB365" s="2706" t="s">
        <v>508</v>
      </c>
      <c r="AC365" s="2707"/>
      <c r="AD365" s="2708" t="s">
        <v>369</v>
      </c>
      <c r="AE365" s="2709">
        <f>COUNTIF(AD321,$BN$4)+COUNTIF(AD333,$BN$4)+COUNTIF(AD345,$BN$4)</f>
        <v>0</v>
      </c>
      <c r="AF365" s="2695" t="s">
        <v>370</v>
      </c>
    </row>
    <row r="366" spans="1:32" ht="13.5" customHeight="1">
      <c r="A366" s="2735"/>
      <c r="B366" s="2736"/>
      <c r="C366" s="2700"/>
      <c r="D366" s="2701"/>
      <c r="E366" s="2701"/>
      <c r="F366" s="2701"/>
      <c r="G366" s="2702"/>
      <c r="H366" s="2703"/>
      <c r="I366" s="2704"/>
      <c r="J366" s="2704"/>
      <c r="K366" s="2704"/>
      <c r="L366" s="2705"/>
      <c r="M366" s="2700"/>
      <c r="N366" s="2701"/>
      <c r="O366" s="2701"/>
      <c r="P366" s="2701"/>
      <c r="Q366" s="2702"/>
      <c r="R366" s="2703"/>
      <c r="S366" s="2704"/>
      <c r="T366" s="2704"/>
      <c r="U366" s="2704"/>
      <c r="V366" s="2705"/>
      <c r="W366" s="2739"/>
      <c r="X366" s="2740"/>
      <c r="Y366" s="2740"/>
      <c r="Z366" s="2740"/>
      <c r="AA366" s="2741"/>
      <c r="AB366" s="2706"/>
      <c r="AC366" s="2707"/>
      <c r="AD366" s="2704"/>
      <c r="AE366" s="2710"/>
      <c r="AF366" s="2711"/>
    </row>
    <row r="367" spans="1:32" ht="13.5" customHeight="1">
      <c r="A367" s="2712" t="s">
        <v>81</v>
      </c>
      <c r="B367" s="2713"/>
      <c r="C367" s="2716" t="s">
        <v>369</v>
      </c>
      <c r="D367" s="2718">
        <f>SUM(C353:G364)</f>
        <v>0</v>
      </c>
      <c r="E367" s="2718"/>
      <c r="F367" s="2718"/>
      <c r="G367" s="2720" t="s">
        <v>370</v>
      </c>
      <c r="H367" s="2708" t="s">
        <v>369</v>
      </c>
      <c r="I367" s="2710">
        <f>SUM(H353:L366)</f>
        <v>0</v>
      </c>
      <c r="J367" s="2710"/>
      <c r="K367" s="2710"/>
      <c r="L367" s="2720" t="s">
        <v>370</v>
      </c>
      <c r="M367" s="2708" t="s">
        <v>369</v>
      </c>
      <c r="N367" s="2718">
        <f>SUM(M353:Q366)</f>
        <v>0</v>
      </c>
      <c r="O367" s="2718"/>
      <c r="P367" s="2718"/>
      <c r="Q367" s="2720" t="s">
        <v>370</v>
      </c>
      <c r="R367" s="2708" t="s">
        <v>369</v>
      </c>
      <c r="S367" s="2710">
        <f>SUM(R353:V366)</f>
        <v>0</v>
      </c>
      <c r="T367" s="2710"/>
      <c r="U367" s="2710"/>
      <c r="V367" s="2720" t="s">
        <v>370</v>
      </c>
      <c r="W367" s="2708" t="s">
        <v>369</v>
      </c>
      <c r="X367" s="2724">
        <f>SUM(W353:AA366)</f>
        <v>0</v>
      </c>
      <c r="Y367" s="2724"/>
      <c r="Z367" s="2724"/>
      <c r="AA367" s="2720" t="s">
        <v>370</v>
      </c>
      <c r="AB367" s="2708" t="s">
        <v>369</v>
      </c>
      <c r="AC367" s="2726">
        <f>SUM(AB353:AF366)</f>
        <v>0</v>
      </c>
      <c r="AD367" s="2726"/>
      <c r="AE367" s="2726"/>
      <c r="AF367" s="2728" t="s">
        <v>370</v>
      </c>
    </row>
    <row r="368" spans="1:32" ht="13.5" customHeight="1" thickBot="1">
      <c r="A368" s="2714"/>
      <c r="B368" s="2715"/>
      <c r="C368" s="2717"/>
      <c r="D368" s="2719"/>
      <c r="E368" s="2719"/>
      <c r="F368" s="2719"/>
      <c r="G368" s="2721"/>
      <c r="H368" s="2722"/>
      <c r="I368" s="2723"/>
      <c r="J368" s="2723"/>
      <c r="K368" s="2723"/>
      <c r="L368" s="2721"/>
      <c r="M368" s="2722"/>
      <c r="N368" s="2719"/>
      <c r="O368" s="2719"/>
      <c r="P368" s="2719"/>
      <c r="Q368" s="2721"/>
      <c r="R368" s="2722"/>
      <c r="S368" s="2723"/>
      <c r="T368" s="2723"/>
      <c r="U368" s="2723"/>
      <c r="V368" s="2721"/>
      <c r="W368" s="2722"/>
      <c r="X368" s="2725"/>
      <c r="Y368" s="2725"/>
      <c r="Z368" s="2725"/>
      <c r="AA368" s="2721"/>
      <c r="AB368" s="2722"/>
      <c r="AC368" s="2727"/>
      <c r="AD368" s="2727"/>
      <c r="AE368" s="2727"/>
      <c r="AF368" s="2729"/>
    </row>
    <row r="369" spans="1:32" ht="13.5" customHeight="1">
      <c r="A369" s="2661" t="s">
        <v>550</v>
      </c>
      <c r="B369" s="2662"/>
      <c r="C369" s="2662"/>
      <c r="D369" s="2662"/>
      <c r="E369" s="2662"/>
      <c r="F369" s="2662"/>
      <c r="G369" s="2662"/>
      <c r="H369" s="2662"/>
      <c r="I369" s="2662"/>
      <c r="J369" s="2662"/>
      <c r="K369" s="2662"/>
      <c r="L369" s="2662"/>
      <c r="M369" s="2662"/>
      <c r="N369" s="2662"/>
      <c r="O369" s="2662"/>
      <c r="P369" s="2662"/>
      <c r="Q369" s="2662"/>
      <c r="R369" s="2662"/>
      <c r="S369" s="2662"/>
      <c r="T369" s="2662"/>
      <c r="U369" s="2662"/>
      <c r="V369" s="2662"/>
      <c r="W369" s="2662"/>
      <c r="X369" s="2662"/>
      <c r="Y369" s="2662"/>
      <c r="Z369" s="2662"/>
      <c r="AA369" s="2662"/>
      <c r="AB369" s="2662"/>
      <c r="AC369" s="2662"/>
      <c r="AD369" s="2662"/>
      <c r="AE369" s="2662"/>
      <c r="AF369" s="2663"/>
    </row>
    <row r="370" spans="1:32" ht="13.5" customHeight="1">
      <c r="A370" s="2664"/>
      <c r="B370" s="2665"/>
      <c r="C370" s="2665"/>
      <c r="D370" s="2665"/>
      <c r="E370" s="2665"/>
      <c r="F370" s="2665"/>
      <c r="G370" s="2665"/>
      <c r="H370" s="2665"/>
      <c r="I370" s="2665"/>
      <c r="J370" s="2665"/>
      <c r="K370" s="2665"/>
      <c r="L370" s="2665"/>
      <c r="M370" s="2665"/>
      <c r="N370" s="2665"/>
      <c r="O370" s="2665"/>
      <c r="P370" s="2665"/>
      <c r="Q370" s="2665"/>
      <c r="R370" s="2665"/>
      <c r="S370" s="2665"/>
      <c r="T370" s="2665"/>
      <c r="U370" s="2665"/>
      <c r="V370" s="2665"/>
      <c r="W370" s="2665"/>
      <c r="X370" s="2665"/>
      <c r="Y370" s="2665"/>
      <c r="Z370" s="2665"/>
      <c r="AA370" s="2665"/>
      <c r="AB370" s="2665"/>
      <c r="AC370" s="2665"/>
      <c r="AD370" s="2665"/>
      <c r="AE370" s="2665"/>
      <c r="AF370" s="2666"/>
    </row>
    <row r="371" spans="1:32" ht="13.5" customHeight="1">
      <c r="A371" s="2667" t="s">
        <v>356</v>
      </c>
      <c r="B371" s="2668"/>
      <c r="C371" s="2669">
        <v>1500</v>
      </c>
      <c r="D371" s="2670"/>
      <c r="E371" s="2670"/>
      <c r="F371" s="2670"/>
      <c r="G371" s="2670"/>
      <c r="H371" s="2671">
        <v>1200</v>
      </c>
      <c r="I371" s="2672"/>
      <c r="J371" s="2672"/>
      <c r="K371" s="2672"/>
      <c r="L371" s="2672"/>
      <c r="M371" s="2670">
        <v>900</v>
      </c>
      <c r="N371" s="2670"/>
      <c r="O371" s="2670"/>
      <c r="P371" s="2670"/>
      <c r="Q371" s="2670"/>
      <c r="R371" s="2672">
        <v>750</v>
      </c>
      <c r="S371" s="2672"/>
      <c r="T371" s="2672"/>
      <c r="U371" s="2672"/>
      <c r="V371" s="2672"/>
      <c r="W371" s="2673">
        <v>600</v>
      </c>
      <c r="X371" s="2673"/>
      <c r="Y371" s="2673"/>
      <c r="Z371" s="2673"/>
      <c r="AA371" s="2673"/>
      <c r="AB371" s="2674">
        <v>300</v>
      </c>
      <c r="AC371" s="2674"/>
      <c r="AD371" s="2674"/>
      <c r="AE371" s="2674"/>
      <c r="AF371" s="2675"/>
    </row>
    <row r="372" spans="1:32" ht="13.5" customHeight="1">
      <c r="A372" s="2676" t="s">
        <v>357</v>
      </c>
      <c r="B372" s="2677"/>
      <c r="C372" s="2678">
        <v>6000</v>
      </c>
      <c r="D372" s="2678"/>
      <c r="E372" s="2678"/>
      <c r="F372" s="2678"/>
      <c r="G372" s="2678"/>
      <c r="H372" s="2679">
        <v>4800</v>
      </c>
      <c r="I372" s="2679"/>
      <c r="J372" s="2679"/>
      <c r="K372" s="2679"/>
      <c r="L372" s="2679"/>
      <c r="M372" s="2678">
        <v>3600</v>
      </c>
      <c r="N372" s="2678"/>
      <c r="O372" s="2678"/>
      <c r="P372" s="2678"/>
      <c r="Q372" s="2678"/>
      <c r="R372" s="2679">
        <v>3000</v>
      </c>
      <c r="S372" s="2679"/>
      <c r="T372" s="2679"/>
      <c r="U372" s="2679"/>
      <c r="V372" s="2679"/>
      <c r="W372" s="2680">
        <v>2400</v>
      </c>
      <c r="X372" s="2681"/>
      <c r="Y372" s="2681"/>
      <c r="Z372" s="2681"/>
      <c r="AA372" s="2681"/>
      <c r="AB372" s="2682">
        <v>1200</v>
      </c>
      <c r="AC372" s="2683"/>
      <c r="AD372" s="2683"/>
      <c r="AE372" s="2683"/>
      <c r="AF372" s="2684"/>
    </row>
    <row r="373" spans="1:32" ht="13.5" customHeight="1">
      <c r="A373" s="2685" t="s">
        <v>350</v>
      </c>
      <c r="B373" s="2686"/>
      <c r="C373" s="438"/>
      <c r="D373" s="2687" t="s">
        <v>515</v>
      </c>
      <c r="E373" s="2688"/>
      <c r="F373" s="2688"/>
      <c r="G373" s="2689"/>
      <c r="H373" s="296"/>
      <c r="I373" s="314"/>
      <c r="J373" s="314"/>
      <c r="K373" s="314"/>
      <c r="L373" s="902"/>
      <c r="M373" s="434"/>
      <c r="N373" s="435"/>
      <c r="O373" s="435"/>
      <c r="P373" s="435"/>
      <c r="Q373" s="903"/>
      <c r="R373" s="438"/>
      <c r="S373" s="2690" t="s">
        <v>526</v>
      </c>
      <c r="T373" s="2691"/>
      <c r="U373" s="2691"/>
      <c r="V373" s="2692"/>
      <c r="W373" s="443"/>
      <c r="X373" s="888"/>
      <c r="Y373" s="888"/>
      <c r="Z373" s="888"/>
      <c r="AA373" s="903"/>
      <c r="AB373" s="445"/>
      <c r="AC373" s="2693"/>
      <c r="AD373" s="2693"/>
      <c r="AE373" s="2693"/>
      <c r="AF373" s="2694"/>
    </row>
    <row r="374" spans="1:32" ht="13.5" customHeight="1" thickBot="1">
      <c r="A374" s="2622" t="s">
        <v>352</v>
      </c>
      <c r="B374" s="2623"/>
      <c r="C374" s="317"/>
      <c r="D374" s="291"/>
      <c r="E374" s="291"/>
      <c r="F374" s="291"/>
      <c r="G374" s="417"/>
      <c r="H374" s="345"/>
      <c r="I374" s="2624" t="s">
        <v>520</v>
      </c>
      <c r="J374" s="2624"/>
      <c r="K374" s="2624"/>
      <c r="L374" s="2624"/>
      <c r="M374" s="345"/>
      <c r="N374" s="2625" t="s">
        <v>521</v>
      </c>
      <c r="O374" s="2626"/>
      <c r="P374" s="2626"/>
      <c r="Q374" s="2627"/>
      <c r="R374" s="292"/>
      <c r="S374" s="905"/>
      <c r="T374" s="905"/>
      <c r="U374" s="905"/>
      <c r="V374" s="886"/>
      <c r="W374" s="345"/>
      <c r="X374" s="887" t="s">
        <v>527</v>
      </c>
      <c r="Y374" s="905"/>
      <c r="Z374" s="905"/>
      <c r="AA374" s="418"/>
      <c r="AB374" s="345"/>
      <c r="AC374" s="2626" t="s">
        <v>516</v>
      </c>
      <c r="AD374" s="2626"/>
      <c r="AE374" s="2626"/>
      <c r="AF374" s="2628"/>
    </row>
    <row r="375" spans="1:32" ht="13.5" customHeight="1">
      <c r="A375" s="2629" t="s">
        <v>552</v>
      </c>
      <c r="B375" s="2629"/>
      <c r="C375" s="2629"/>
      <c r="D375" s="2629"/>
      <c r="E375" s="2629"/>
      <c r="F375" s="2629"/>
      <c r="G375" s="2629"/>
      <c r="H375" s="2629"/>
      <c r="I375" s="2629"/>
      <c r="J375" s="2629"/>
      <c r="K375" s="2629"/>
      <c r="L375" s="2629"/>
      <c r="M375" s="2629"/>
      <c r="N375" s="2629"/>
      <c r="O375" s="2629"/>
      <c r="P375" s="2629"/>
      <c r="Q375" s="2629"/>
      <c r="R375" s="2629"/>
      <c r="S375" s="2629"/>
      <c r="T375" s="2629"/>
      <c r="U375" s="2629"/>
      <c r="V375" s="2630"/>
      <c r="W375" s="2633" t="s">
        <v>356</v>
      </c>
      <c r="X375" s="2634"/>
      <c r="Y375" s="2635"/>
      <c r="Z375" s="2642" t="str">
        <f>IF(COUNTIF(C373,$BN$4)*C371+COUNTIF(H374,$BN$4)*H371+COUNTIF(M374,$BN$4)*M371+COUNTIF(R373,$BN$4)*R371+COUNTIF(W374,$BN$4)*W371+COUNTIF(AB374,$BN$4)*AB371+C351*D367+H351*I367+M351*N367+R351*S367+W351*X367+AB351*AC367=0,"",COUNTIF(C373,$BN$4)*C371+COUNTIF(H374,$BN$4)*H371+COUNTIF(M374,$BN$4)*M371+COUNTIF(R373,$BN$4)*R371+COUNTIF(W374,$BN$4)*W371+COUNTIF(AB374,$BN$4)*AB371+C351*D367+H351*I367+M351*N367+R351*S367+W351*X367+AB351*AC367)</f>
        <v/>
      </c>
      <c r="AA375" s="2642"/>
      <c r="AB375" s="2642"/>
      <c r="AC375" s="2642"/>
      <c r="AD375" s="2642"/>
      <c r="AE375" s="2645" t="s">
        <v>551</v>
      </c>
      <c r="AF375" s="2646"/>
    </row>
    <row r="376" spans="1:32" ht="13.5" customHeight="1">
      <c r="A376" s="2631"/>
      <c r="B376" s="2631"/>
      <c r="C376" s="2631"/>
      <c r="D376" s="2631"/>
      <c r="E376" s="2631"/>
      <c r="F376" s="2631"/>
      <c r="G376" s="2631"/>
      <c r="H376" s="2631"/>
      <c r="I376" s="2631"/>
      <c r="J376" s="2631"/>
      <c r="K376" s="2631"/>
      <c r="L376" s="2631"/>
      <c r="M376" s="2631"/>
      <c r="N376" s="2631"/>
      <c r="O376" s="2631"/>
      <c r="P376" s="2631"/>
      <c r="Q376" s="2631"/>
      <c r="R376" s="2631"/>
      <c r="S376" s="2631"/>
      <c r="T376" s="2631"/>
      <c r="U376" s="2631"/>
      <c r="V376" s="2632"/>
      <c r="W376" s="2636"/>
      <c r="X376" s="2637"/>
      <c r="Y376" s="2638"/>
      <c r="Z376" s="2643"/>
      <c r="AA376" s="2643"/>
      <c r="AB376" s="2643"/>
      <c r="AC376" s="2643"/>
      <c r="AD376" s="2643"/>
      <c r="AE376" s="2647"/>
      <c r="AF376" s="2648"/>
    </row>
    <row r="377" spans="1:32" ht="13.5" customHeight="1">
      <c r="A377" s="2631"/>
      <c r="B377" s="2631"/>
      <c r="C377" s="2631"/>
      <c r="D377" s="2631"/>
      <c r="E377" s="2631"/>
      <c r="F377" s="2631"/>
      <c r="G377" s="2631"/>
      <c r="H377" s="2631"/>
      <c r="I377" s="2631"/>
      <c r="J377" s="2631"/>
      <c r="K377" s="2631"/>
      <c r="L377" s="2631"/>
      <c r="M377" s="2631"/>
      <c r="N377" s="2631"/>
      <c r="O377" s="2631"/>
      <c r="P377" s="2631"/>
      <c r="Q377" s="2631"/>
      <c r="R377" s="2631"/>
      <c r="S377" s="2631"/>
      <c r="T377" s="2631"/>
      <c r="U377" s="2631"/>
      <c r="V377" s="2632"/>
      <c r="W377" s="2639"/>
      <c r="X377" s="2640"/>
      <c r="Y377" s="2641"/>
      <c r="Z377" s="2644"/>
      <c r="AA377" s="2644"/>
      <c r="AB377" s="2644"/>
      <c r="AC377" s="2644"/>
      <c r="AD377" s="2644"/>
      <c r="AE377" s="2649"/>
      <c r="AF377" s="2650"/>
    </row>
    <row r="378" spans="1:32" ht="13.5" customHeight="1">
      <c r="A378" s="2631"/>
      <c r="B378" s="2631"/>
      <c r="C378" s="2631"/>
      <c r="D378" s="2631"/>
      <c r="E378" s="2631"/>
      <c r="F378" s="2631"/>
      <c r="G378" s="2631"/>
      <c r="H378" s="2631"/>
      <c r="I378" s="2631"/>
      <c r="J378" s="2631"/>
      <c r="K378" s="2631"/>
      <c r="L378" s="2631"/>
      <c r="M378" s="2631"/>
      <c r="N378" s="2631"/>
      <c r="O378" s="2631"/>
      <c r="P378" s="2631"/>
      <c r="Q378" s="2631"/>
      <c r="R378" s="2631"/>
      <c r="S378" s="2631"/>
      <c r="T378" s="2631"/>
      <c r="U378" s="2631"/>
      <c r="V378" s="2632"/>
      <c r="W378" s="2651" t="s">
        <v>357</v>
      </c>
      <c r="X378" s="2652"/>
      <c r="Y378" s="2653"/>
      <c r="Z378" s="2657" t="str">
        <f>IF(COUNTIF(C373,$BN$4)*C372+COUNTIF(H374,$BN$4)*H372+COUNTIF(M374,$BN$4)*M372+COUNTIF(R373,$BN$4)*R372+COUNTIF(W374,$BN$4)*W372+COUNTIF(AB374,$BN$4)*AB372+C352*D367+H352*I367+M352*N367+R352*S367+W352*X367+AB352*AC367=0,"",COUNTIF(C373,$BN$4)*C372+COUNTIF(H374,$BN$4)*H372+COUNTIF(M374,$BN$4)*M372+COUNTIF(R373,$BN$4)*R372+COUNTIF(W374,$BN$4)*W372+COUNTIF(AB374,$BN$4)*AB372+C352*D367+H352*I367+M352*N367+R352*S367+W352*X367+AB352*AC367)</f>
        <v/>
      </c>
      <c r="AA378" s="2657"/>
      <c r="AB378" s="2657"/>
      <c r="AC378" s="2657"/>
      <c r="AD378" s="2657"/>
      <c r="AE378" s="2647" t="s">
        <v>551</v>
      </c>
      <c r="AF378" s="2648"/>
    </row>
    <row r="379" spans="1:32" ht="13.5" customHeight="1">
      <c r="A379" s="2631"/>
      <c r="B379" s="2631"/>
      <c r="C379" s="2631"/>
      <c r="D379" s="2631"/>
      <c r="E379" s="2631"/>
      <c r="F379" s="2631"/>
      <c r="G379" s="2631"/>
      <c r="H379" s="2631"/>
      <c r="I379" s="2631"/>
      <c r="J379" s="2631"/>
      <c r="K379" s="2631"/>
      <c r="L379" s="2631"/>
      <c r="M379" s="2631"/>
      <c r="N379" s="2631"/>
      <c r="O379" s="2631"/>
      <c r="P379" s="2631"/>
      <c r="Q379" s="2631"/>
      <c r="R379" s="2631"/>
      <c r="S379" s="2631"/>
      <c r="T379" s="2631"/>
      <c r="U379" s="2631"/>
      <c r="V379" s="2632"/>
      <c r="W379" s="2636"/>
      <c r="X379" s="2637"/>
      <c r="Y379" s="2638"/>
      <c r="Z379" s="2643"/>
      <c r="AA379" s="2643"/>
      <c r="AB379" s="2643"/>
      <c r="AC379" s="2643"/>
      <c r="AD379" s="2643"/>
      <c r="AE379" s="2647"/>
      <c r="AF379" s="2648"/>
    </row>
    <row r="380" spans="1:32" ht="13.5" customHeight="1" thickBot="1">
      <c r="A380" s="2631"/>
      <c r="B380" s="2631"/>
      <c r="C380" s="2631"/>
      <c r="D380" s="2631"/>
      <c r="E380" s="2631"/>
      <c r="F380" s="2631"/>
      <c r="G380" s="2631"/>
      <c r="H380" s="2631"/>
      <c r="I380" s="2631"/>
      <c r="J380" s="2631"/>
      <c r="K380" s="2631"/>
      <c r="L380" s="2631"/>
      <c r="M380" s="2631"/>
      <c r="N380" s="2631"/>
      <c r="O380" s="2631"/>
      <c r="P380" s="2631"/>
      <c r="Q380" s="2631"/>
      <c r="R380" s="2631"/>
      <c r="S380" s="2631"/>
      <c r="T380" s="2631"/>
      <c r="U380" s="2631"/>
      <c r="V380" s="2632"/>
      <c r="W380" s="2654"/>
      <c r="X380" s="2655"/>
      <c r="Y380" s="2656"/>
      <c r="Z380" s="2658"/>
      <c r="AA380" s="2658"/>
      <c r="AB380" s="2658"/>
      <c r="AC380" s="2658"/>
      <c r="AD380" s="2658"/>
      <c r="AE380" s="2659"/>
      <c r="AF380" s="2660"/>
    </row>
    <row r="381" spans="1:32" ht="13.5" customHeight="1">
      <c r="B381" s="577"/>
      <c r="G381" s="577"/>
      <c r="N381" s="729" t="s">
        <v>382</v>
      </c>
      <c r="O381" s="729"/>
      <c r="P381" s="729"/>
      <c r="Q381" s="729"/>
      <c r="R381" s="729"/>
      <c r="S381" s="729"/>
      <c r="T381" s="729"/>
      <c r="U381" s="729"/>
      <c r="V381" s="729"/>
      <c r="W381" s="729"/>
      <c r="X381" s="729"/>
      <c r="Y381" s="729"/>
      <c r="Z381" s="729"/>
      <c r="AA381" s="729"/>
      <c r="AB381" s="729"/>
      <c r="AC381" s="729"/>
      <c r="AD381" s="729"/>
      <c r="AE381" s="729"/>
      <c r="AF381" s="729"/>
    </row>
    <row r="382" spans="1:32" ht="13.5" customHeight="1">
      <c r="A382" s="2820" t="s">
        <v>563</v>
      </c>
      <c r="B382" s="2820"/>
      <c r="C382" s="2820"/>
      <c r="D382" s="2820"/>
      <c r="E382" s="2820"/>
      <c r="F382" s="2820"/>
      <c r="G382" s="2820"/>
      <c r="H382" s="2820"/>
      <c r="I382" s="2820"/>
      <c r="J382" s="2820"/>
      <c r="K382" s="2820"/>
      <c r="L382" s="2820"/>
      <c r="M382" s="442"/>
      <c r="N382" s="2821" t="s">
        <v>652</v>
      </c>
      <c r="O382" s="2821"/>
      <c r="P382" s="2821"/>
      <c r="Q382" s="2821" t="str">
        <f>IF(①利用申込書!D384="","",①利用申込書!D384)</f>
        <v/>
      </c>
      <c r="R382" s="2821"/>
      <c r="S382" s="2821"/>
      <c r="T382" s="2821"/>
      <c r="U382" s="2821"/>
      <c r="V382" s="2821"/>
      <c r="W382" s="2821"/>
      <c r="X382" s="2821"/>
      <c r="Y382" s="2821"/>
      <c r="Z382" s="2821"/>
      <c r="AA382" s="2822" t="str">
        <f>IF(BP8="","",BP8)</f>
        <v/>
      </c>
      <c r="AB382" s="2822"/>
      <c r="AC382" s="2822"/>
      <c r="AD382" s="2822"/>
      <c r="AE382" s="2823" t="s">
        <v>373</v>
      </c>
      <c r="AF382" s="729"/>
    </row>
    <row r="383" spans="1:32" ht="13.5" customHeight="1">
      <c r="A383" s="2820"/>
      <c r="B383" s="2820"/>
      <c r="C383" s="2820"/>
      <c r="D383" s="2820"/>
      <c r="E383" s="2820"/>
      <c r="F383" s="2820"/>
      <c r="G383" s="2820"/>
      <c r="H383" s="2820"/>
      <c r="I383" s="2820"/>
      <c r="J383" s="2820"/>
      <c r="K383" s="2820"/>
      <c r="L383" s="2820"/>
      <c r="M383" s="190"/>
      <c r="N383" s="2821"/>
      <c r="O383" s="2821"/>
      <c r="P383" s="2821"/>
      <c r="Q383" s="2821"/>
      <c r="R383" s="2821"/>
      <c r="S383" s="2821"/>
      <c r="T383" s="2821"/>
      <c r="U383" s="2821"/>
      <c r="V383" s="2821"/>
      <c r="W383" s="2821"/>
      <c r="X383" s="2821"/>
      <c r="Y383" s="2821"/>
      <c r="Z383" s="2821"/>
      <c r="AA383" s="2822"/>
      <c r="AB383" s="2822"/>
      <c r="AC383" s="2822"/>
      <c r="AD383" s="2822"/>
      <c r="AE383" s="2823"/>
    </row>
    <row r="384" spans="1:32" ht="13.5" customHeight="1" thickBot="1">
      <c r="B384" s="190"/>
      <c r="C384" s="190"/>
      <c r="D384" s="190"/>
      <c r="E384" s="190"/>
      <c r="F384" s="190"/>
      <c r="G384" s="190"/>
      <c r="H384" s="190"/>
      <c r="I384" s="190"/>
      <c r="J384" s="190"/>
      <c r="K384" s="190"/>
      <c r="L384" s="190"/>
      <c r="M384" s="437"/>
      <c r="N384" s="437"/>
      <c r="O384" s="731"/>
      <c r="P384" s="731"/>
      <c r="Q384" s="731"/>
      <c r="R384" s="731"/>
      <c r="S384" s="731"/>
      <c r="T384" s="730"/>
      <c r="U384" s="728"/>
      <c r="V384" s="728"/>
      <c r="W384" s="728"/>
      <c r="X384" s="728"/>
      <c r="Y384" s="728"/>
      <c r="Z384" s="728"/>
      <c r="AA384" s="728"/>
      <c r="AB384" s="437"/>
      <c r="AC384" s="437"/>
      <c r="AD384" s="437"/>
      <c r="AE384" s="730"/>
    </row>
    <row r="385" spans="1:32" ht="13.5" customHeight="1">
      <c r="A385" s="330"/>
      <c r="B385" s="342" t="s">
        <v>356</v>
      </c>
      <c r="C385" s="2824">
        <v>500</v>
      </c>
      <c r="D385" s="2825"/>
      <c r="E385" s="2825"/>
      <c r="F385" s="2825"/>
      <c r="G385" s="2826"/>
      <c r="H385" s="2824">
        <v>400</v>
      </c>
      <c r="I385" s="2825"/>
      <c r="J385" s="2825"/>
      <c r="K385" s="2825"/>
      <c r="L385" s="2826"/>
      <c r="M385" s="2824">
        <v>300</v>
      </c>
      <c r="N385" s="2825"/>
      <c r="O385" s="2825"/>
      <c r="P385" s="2825"/>
      <c r="Q385" s="2826"/>
      <c r="R385" s="2824">
        <v>250</v>
      </c>
      <c r="S385" s="2825"/>
      <c r="T385" s="2825"/>
      <c r="U385" s="2825"/>
      <c r="V385" s="2826"/>
      <c r="W385" s="2827">
        <v>200</v>
      </c>
      <c r="X385" s="2828"/>
      <c r="Y385" s="2828"/>
      <c r="Z385" s="2828"/>
      <c r="AA385" s="2829"/>
      <c r="AB385" s="2827">
        <v>100</v>
      </c>
      <c r="AC385" s="2828"/>
      <c r="AD385" s="2828"/>
      <c r="AE385" s="2828"/>
      <c r="AF385" s="2830"/>
    </row>
    <row r="386" spans="1:32" ht="13.5" customHeight="1" thickBot="1">
      <c r="A386" s="331"/>
      <c r="B386" s="343" t="s">
        <v>357</v>
      </c>
      <c r="C386" s="2813">
        <v>2000</v>
      </c>
      <c r="D386" s="2814"/>
      <c r="E386" s="2814"/>
      <c r="F386" s="2814"/>
      <c r="G386" s="2815"/>
      <c r="H386" s="2813">
        <v>1600</v>
      </c>
      <c r="I386" s="2814"/>
      <c r="J386" s="2814"/>
      <c r="K386" s="2814"/>
      <c r="L386" s="2815"/>
      <c r="M386" s="2813">
        <v>1200</v>
      </c>
      <c r="N386" s="2814"/>
      <c r="O386" s="2814"/>
      <c r="P386" s="2814"/>
      <c r="Q386" s="2815"/>
      <c r="R386" s="2813">
        <v>1000</v>
      </c>
      <c r="S386" s="2814"/>
      <c r="T386" s="2814"/>
      <c r="U386" s="2814"/>
      <c r="V386" s="2815"/>
      <c r="W386" s="2816">
        <v>800</v>
      </c>
      <c r="X386" s="2817"/>
      <c r="Y386" s="2817"/>
      <c r="Z386" s="2817"/>
      <c r="AA386" s="2818"/>
      <c r="AB386" s="2816">
        <v>400</v>
      </c>
      <c r="AC386" s="2817"/>
      <c r="AD386" s="2817"/>
      <c r="AE386" s="2817"/>
      <c r="AF386" s="2819"/>
    </row>
    <row r="387" spans="1:32" ht="13.5" customHeight="1">
      <c r="A387" s="2773" t="s">
        <v>376</v>
      </c>
      <c r="B387" s="325" t="s">
        <v>350</v>
      </c>
      <c r="C387" s="344"/>
      <c r="D387" s="2775" t="s">
        <v>515</v>
      </c>
      <c r="E387" s="2776"/>
      <c r="F387" s="2776"/>
      <c r="G387" s="2777"/>
      <c r="H387" s="337"/>
      <c r="I387" s="338"/>
      <c r="J387" s="338"/>
      <c r="K387" s="338"/>
      <c r="L387" s="339"/>
      <c r="M387" s="328"/>
      <c r="N387" s="340"/>
      <c r="O387" s="340"/>
      <c r="P387" s="340"/>
      <c r="Q387" s="420"/>
      <c r="R387" s="344"/>
      <c r="S387" s="2778" t="s">
        <v>526</v>
      </c>
      <c r="T387" s="2779"/>
      <c r="U387" s="2779"/>
      <c r="V387" s="2780"/>
      <c r="W387" s="329"/>
      <c r="X387" s="904"/>
      <c r="Y387" s="904"/>
      <c r="Z387" s="904"/>
      <c r="AA387" s="420"/>
      <c r="AB387" s="327"/>
      <c r="AC387" s="2781"/>
      <c r="AD387" s="2781"/>
      <c r="AE387" s="2781"/>
      <c r="AF387" s="2782"/>
    </row>
    <row r="388" spans="1:32" ht="13.5" customHeight="1">
      <c r="A388" s="2774"/>
      <c r="B388" s="885" t="s">
        <v>352</v>
      </c>
      <c r="C388" s="317"/>
      <c r="D388" s="291"/>
      <c r="E388" s="291"/>
      <c r="F388" s="291"/>
      <c r="G388" s="417"/>
      <c r="H388" s="345"/>
      <c r="I388" s="2624" t="s">
        <v>520</v>
      </c>
      <c r="J388" s="2624"/>
      <c r="K388" s="2624"/>
      <c r="L388" s="2624"/>
      <c r="M388" s="345"/>
      <c r="N388" s="2625" t="s">
        <v>521</v>
      </c>
      <c r="O388" s="2626"/>
      <c r="P388" s="2626"/>
      <c r="Q388" s="2627"/>
      <c r="R388" s="292"/>
      <c r="S388" s="905"/>
      <c r="T388" s="905"/>
      <c r="U388" s="905"/>
      <c r="V388" s="886"/>
      <c r="W388" s="345"/>
      <c r="X388" s="887" t="s">
        <v>527</v>
      </c>
      <c r="Y388" s="905"/>
      <c r="Z388" s="905"/>
      <c r="AA388" s="418"/>
      <c r="AB388" s="345"/>
      <c r="AC388" s="2626" t="s">
        <v>516</v>
      </c>
      <c r="AD388" s="2626"/>
      <c r="AE388" s="2626"/>
      <c r="AF388" s="2628"/>
    </row>
    <row r="389" spans="1:32" ht="13.5" customHeight="1">
      <c r="A389" s="2774"/>
      <c r="B389" s="885" t="s">
        <v>353</v>
      </c>
      <c r="C389" s="317"/>
      <c r="D389" s="291"/>
      <c r="E389" s="291"/>
      <c r="F389" s="291"/>
      <c r="G389" s="418"/>
      <c r="H389" s="345"/>
      <c r="I389" s="2687" t="s">
        <v>515</v>
      </c>
      <c r="J389" s="2688"/>
      <c r="K389" s="2688"/>
      <c r="L389" s="2689"/>
      <c r="M389" s="318"/>
      <c r="N389" s="309"/>
      <c r="O389" s="309"/>
      <c r="P389" s="309"/>
      <c r="Q389" s="418"/>
      <c r="R389" s="293"/>
      <c r="S389" s="341"/>
      <c r="T389" s="341"/>
      <c r="U389" s="341"/>
      <c r="V389" s="886"/>
      <c r="W389" s="345"/>
      <c r="X389" s="887" t="s">
        <v>528</v>
      </c>
      <c r="Y389" s="905"/>
      <c r="Z389" s="905"/>
      <c r="AA389" s="418"/>
      <c r="AB389" s="292"/>
      <c r="AC389" s="2783"/>
      <c r="AD389" s="2783"/>
      <c r="AE389" s="2783"/>
      <c r="AF389" s="2784"/>
    </row>
    <row r="390" spans="1:32" ht="13.5" customHeight="1">
      <c r="A390" s="2774"/>
      <c r="B390" s="2785" t="s">
        <v>359</v>
      </c>
      <c r="C390" s="897"/>
      <c r="D390" s="898"/>
      <c r="E390" s="898"/>
      <c r="F390" s="898"/>
      <c r="G390" s="306"/>
      <c r="H390" s="305"/>
      <c r="I390" s="333"/>
      <c r="J390" s="333"/>
      <c r="K390" s="333"/>
      <c r="L390" s="899"/>
      <c r="M390" s="2787" t="s">
        <v>365</v>
      </c>
      <c r="N390" s="2788"/>
      <c r="O390" s="2788"/>
      <c r="P390" s="2788"/>
      <c r="Q390" s="2789"/>
      <c r="R390" s="893"/>
      <c r="S390" s="892"/>
      <c r="T390" s="892"/>
      <c r="U390" s="892"/>
      <c r="V390" s="899"/>
      <c r="W390" s="2787" t="s">
        <v>366</v>
      </c>
      <c r="X390" s="2788"/>
      <c r="Y390" s="2788"/>
      <c r="Z390" s="2788"/>
      <c r="AA390" s="2789"/>
      <c r="AB390" s="2790" t="s">
        <v>367</v>
      </c>
      <c r="AC390" s="2791"/>
      <c r="AD390" s="2791"/>
      <c r="AE390" s="2791"/>
      <c r="AF390" s="2792"/>
    </row>
    <row r="391" spans="1:32" ht="13.5" customHeight="1">
      <c r="A391" s="2793" t="s">
        <v>375</v>
      </c>
      <c r="B391" s="2786"/>
      <c r="C391" s="900"/>
      <c r="D391" s="901"/>
      <c r="E391" s="901"/>
      <c r="F391" s="901"/>
      <c r="G391" s="310"/>
      <c r="H391" s="294"/>
      <c r="I391" s="334"/>
      <c r="J391" s="334"/>
      <c r="K391" s="334"/>
      <c r="L391" s="902"/>
      <c r="M391" s="345"/>
      <c r="N391" s="2795" t="s">
        <v>522</v>
      </c>
      <c r="O391" s="2796"/>
      <c r="P391" s="2796"/>
      <c r="Q391" s="2797"/>
      <c r="R391" s="296"/>
      <c r="S391" s="314"/>
      <c r="T391" s="314"/>
      <c r="U391" s="314"/>
      <c r="V391" s="902"/>
      <c r="W391" s="345"/>
      <c r="X391" s="907" t="s">
        <v>529</v>
      </c>
      <c r="Y391" s="345"/>
      <c r="Z391" s="906" t="s">
        <v>535</v>
      </c>
      <c r="AA391" s="448"/>
      <c r="AB391" s="345"/>
      <c r="AC391" s="449" t="s">
        <v>538</v>
      </c>
      <c r="AD391" s="345"/>
      <c r="AE391" s="449" t="s">
        <v>546</v>
      </c>
      <c r="AF391" s="451"/>
    </row>
    <row r="392" spans="1:32" ht="13.5" customHeight="1">
      <c r="A392" s="2793"/>
      <c r="B392" s="2786"/>
      <c r="C392" s="900"/>
      <c r="D392" s="901"/>
      <c r="E392" s="901"/>
      <c r="F392" s="901"/>
      <c r="G392" s="310"/>
      <c r="H392" s="294"/>
      <c r="I392" s="334"/>
      <c r="J392" s="334"/>
      <c r="K392" s="334"/>
      <c r="L392" s="902"/>
      <c r="M392" s="345"/>
      <c r="N392" s="2795" t="s">
        <v>523</v>
      </c>
      <c r="O392" s="2796"/>
      <c r="P392" s="2796"/>
      <c r="Q392" s="2797"/>
      <c r="R392" s="290"/>
      <c r="S392" s="332"/>
      <c r="T392" s="332"/>
      <c r="U392" s="332"/>
      <c r="V392" s="902"/>
      <c r="W392" s="345"/>
      <c r="X392" s="907" t="s">
        <v>530</v>
      </c>
      <c r="Y392" s="345"/>
      <c r="Z392" s="906" t="s">
        <v>536</v>
      </c>
      <c r="AA392" s="448"/>
      <c r="AB392" s="345"/>
      <c r="AC392" s="449" t="s">
        <v>539</v>
      </c>
      <c r="AD392" s="345"/>
      <c r="AE392" s="449" t="s">
        <v>547</v>
      </c>
      <c r="AF392" s="451"/>
    </row>
    <row r="393" spans="1:32" ht="13.5" customHeight="1">
      <c r="A393" s="2793"/>
      <c r="B393" s="2786"/>
      <c r="C393" s="900"/>
      <c r="D393" s="901"/>
      <c r="E393" s="901"/>
      <c r="F393" s="901"/>
      <c r="G393" s="310"/>
      <c r="H393" s="294"/>
      <c r="I393" s="334"/>
      <c r="J393" s="334"/>
      <c r="K393" s="334"/>
      <c r="L393" s="902"/>
      <c r="M393" s="900"/>
      <c r="N393" s="901"/>
      <c r="O393" s="901"/>
      <c r="P393" s="901"/>
      <c r="Q393" s="891"/>
      <c r="R393" s="889"/>
      <c r="S393" s="890"/>
      <c r="T393" s="890"/>
      <c r="U393" s="890"/>
      <c r="V393" s="902"/>
      <c r="W393" s="345"/>
      <c r="X393" s="907" t="s">
        <v>531</v>
      </c>
      <c r="Y393" s="345"/>
      <c r="Z393" s="2795" t="s">
        <v>537</v>
      </c>
      <c r="AA393" s="2797"/>
      <c r="AB393" s="345"/>
      <c r="AC393" s="449" t="s">
        <v>540</v>
      </c>
      <c r="AD393" s="452"/>
      <c r="AE393" s="452"/>
      <c r="AF393" s="451"/>
    </row>
    <row r="394" spans="1:32" ht="13.5" customHeight="1">
      <c r="A394" s="2793"/>
      <c r="B394" s="2786"/>
      <c r="C394" s="900"/>
      <c r="D394" s="901"/>
      <c r="E394" s="901"/>
      <c r="F394" s="901"/>
      <c r="G394" s="310"/>
      <c r="H394" s="294"/>
      <c r="I394" s="334"/>
      <c r="J394" s="334"/>
      <c r="K394" s="334"/>
      <c r="L394" s="902"/>
      <c r="M394" s="900"/>
      <c r="N394" s="901"/>
      <c r="O394" s="901"/>
      <c r="P394" s="901"/>
      <c r="Q394" s="891"/>
      <c r="R394" s="889"/>
      <c r="S394" s="890"/>
      <c r="T394" s="890"/>
      <c r="U394" s="890"/>
      <c r="V394" s="902"/>
      <c r="W394" s="345"/>
      <c r="X394" s="907" t="s">
        <v>532</v>
      </c>
      <c r="Y394" s="345"/>
      <c r="Z394" s="2795" t="s">
        <v>553</v>
      </c>
      <c r="AA394" s="2797"/>
      <c r="AB394" s="345"/>
      <c r="AC394" s="450" t="s">
        <v>541</v>
      </c>
      <c r="AD394" s="452"/>
      <c r="AE394" s="452"/>
      <c r="AF394" s="451"/>
    </row>
    <row r="395" spans="1:32" ht="13.5" customHeight="1">
      <c r="A395" s="2793"/>
      <c r="B395" s="2786"/>
      <c r="C395" s="900"/>
      <c r="D395" s="901"/>
      <c r="E395" s="901"/>
      <c r="F395" s="901"/>
      <c r="G395" s="310"/>
      <c r="H395" s="294"/>
      <c r="I395" s="334"/>
      <c r="J395" s="334"/>
      <c r="K395" s="334"/>
      <c r="L395" s="902"/>
      <c r="M395" s="900"/>
      <c r="N395" s="901"/>
      <c r="O395" s="901"/>
      <c r="P395" s="901"/>
      <c r="Q395" s="891"/>
      <c r="R395" s="889"/>
      <c r="S395" s="890"/>
      <c r="T395" s="890"/>
      <c r="U395" s="890"/>
      <c r="V395" s="902"/>
      <c r="W395" s="345"/>
      <c r="X395" s="906" t="s">
        <v>533</v>
      </c>
      <c r="Y395" s="345"/>
      <c r="Z395" s="2795" t="s">
        <v>554</v>
      </c>
      <c r="AA395" s="2797"/>
      <c r="AB395" s="345"/>
      <c r="AC395" s="450" t="s">
        <v>542</v>
      </c>
      <c r="AD395" s="452"/>
      <c r="AE395" s="452"/>
      <c r="AF395" s="451"/>
    </row>
    <row r="396" spans="1:32" ht="13.5" customHeight="1">
      <c r="A396" s="2793"/>
      <c r="B396" s="2786"/>
      <c r="C396" s="900"/>
      <c r="D396" s="901"/>
      <c r="E396" s="901"/>
      <c r="F396" s="901"/>
      <c r="G396" s="310"/>
      <c r="H396" s="294"/>
      <c r="I396" s="334"/>
      <c r="J396" s="334"/>
      <c r="K396" s="334"/>
      <c r="L396" s="902"/>
      <c r="M396" s="900"/>
      <c r="N396" s="901"/>
      <c r="O396" s="901"/>
      <c r="P396" s="901"/>
      <c r="Q396" s="891"/>
      <c r="R396" s="889"/>
      <c r="S396" s="890"/>
      <c r="T396" s="890"/>
      <c r="U396" s="890"/>
      <c r="V396" s="902"/>
      <c r="W396" s="345"/>
      <c r="X396" s="906" t="s">
        <v>534</v>
      </c>
      <c r="Y396" s="345"/>
      <c r="Z396" s="2798" t="s">
        <v>555</v>
      </c>
      <c r="AA396" s="2799"/>
      <c r="AB396" s="345"/>
      <c r="AC396" s="449" t="s">
        <v>543</v>
      </c>
      <c r="AD396" s="455"/>
      <c r="AE396" s="453"/>
      <c r="AF396" s="454"/>
    </row>
    <row r="397" spans="1:32" ht="13.5" customHeight="1">
      <c r="A397" s="2793"/>
      <c r="B397" s="2800" t="s">
        <v>358</v>
      </c>
      <c r="C397" s="345"/>
      <c r="D397" s="2802" t="s">
        <v>518</v>
      </c>
      <c r="E397" s="2802"/>
      <c r="F397" s="2802"/>
      <c r="G397" s="2802"/>
      <c r="H397" s="295"/>
      <c r="I397" s="335"/>
      <c r="J397" s="335"/>
      <c r="K397" s="335"/>
      <c r="L397" s="2738"/>
      <c r="M397" s="345"/>
      <c r="N397" s="2802" t="s">
        <v>524</v>
      </c>
      <c r="O397" s="2802"/>
      <c r="P397" s="2802"/>
      <c r="Q397" s="2802"/>
      <c r="R397" s="295"/>
      <c r="S397" s="335"/>
      <c r="T397" s="335"/>
      <c r="U397" s="335"/>
      <c r="V397" s="2738"/>
      <c r="W397" s="897"/>
      <c r="X397" s="892"/>
      <c r="Y397" s="892"/>
      <c r="Z397" s="892"/>
      <c r="AA397" s="894"/>
      <c r="AB397" s="345"/>
      <c r="AC397" s="436" t="s">
        <v>372</v>
      </c>
      <c r="AD397" s="345"/>
      <c r="AE397" s="2804" t="s">
        <v>545</v>
      </c>
      <c r="AF397" s="2805"/>
    </row>
    <row r="398" spans="1:32" ht="13.5" customHeight="1" thickBot="1">
      <c r="A398" s="2794"/>
      <c r="B398" s="2812"/>
      <c r="C398" s="345"/>
      <c r="D398" s="2809" t="s">
        <v>519</v>
      </c>
      <c r="E398" s="2810"/>
      <c r="F398" s="2810"/>
      <c r="G398" s="2811"/>
      <c r="H398" s="296"/>
      <c r="I398" s="314"/>
      <c r="J398" s="314"/>
      <c r="K398" s="314"/>
      <c r="L398" s="2741"/>
      <c r="M398" s="345"/>
      <c r="N398" s="2809" t="s">
        <v>525</v>
      </c>
      <c r="O398" s="2810"/>
      <c r="P398" s="2810"/>
      <c r="Q398" s="2811"/>
      <c r="R398" s="296"/>
      <c r="S398" s="314"/>
      <c r="T398" s="314"/>
      <c r="U398" s="314"/>
      <c r="V398" s="2741"/>
      <c r="W398" s="900"/>
      <c r="X398" s="890"/>
      <c r="Y398" s="890"/>
      <c r="Z398" s="890"/>
      <c r="AA398" s="891"/>
      <c r="AB398" s="345"/>
      <c r="AC398" s="421" t="s">
        <v>544</v>
      </c>
      <c r="AF398" s="428"/>
    </row>
    <row r="399" spans="1:32" ht="13.5" customHeight="1">
      <c r="A399" s="2773" t="s">
        <v>377</v>
      </c>
      <c r="B399" s="325" t="s">
        <v>350</v>
      </c>
      <c r="C399" s="344"/>
      <c r="D399" s="2775" t="s">
        <v>515</v>
      </c>
      <c r="E399" s="2776"/>
      <c r="F399" s="2776"/>
      <c r="G399" s="2777"/>
      <c r="H399" s="337"/>
      <c r="I399" s="338"/>
      <c r="J399" s="338"/>
      <c r="K399" s="338"/>
      <c r="L399" s="339"/>
      <c r="M399" s="328"/>
      <c r="N399" s="340"/>
      <c r="O399" s="340"/>
      <c r="P399" s="340"/>
      <c r="Q399" s="420"/>
      <c r="R399" s="344"/>
      <c r="S399" s="2778" t="s">
        <v>526</v>
      </c>
      <c r="T399" s="2779"/>
      <c r="U399" s="2779"/>
      <c r="V399" s="2780"/>
      <c r="W399" s="329"/>
      <c r="X399" s="904"/>
      <c r="Y399" s="904"/>
      <c r="Z399" s="904"/>
      <c r="AA399" s="420"/>
      <c r="AB399" s="327"/>
      <c r="AC399" s="2781"/>
      <c r="AD399" s="2781"/>
      <c r="AE399" s="2781"/>
      <c r="AF399" s="2782"/>
    </row>
    <row r="400" spans="1:32" ht="13.5" customHeight="1">
      <c r="A400" s="2774"/>
      <c r="B400" s="885" t="s">
        <v>352</v>
      </c>
      <c r="C400" s="317"/>
      <c r="D400" s="291"/>
      <c r="E400" s="291"/>
      <c r="F400" s="291"/>
      <c r="G400" s="417"/>
      <c r="H400" s="345"/>
      <c r="I400" s="2624" t="s">
        <v>520</v>
      </c>
      <c r="J400" s="2624"/>
      <c r="K400" s="2624"/>
      <c r="L400" s="2624"/>
      <c r="M400" s="345"/>
      <c r="N400" s="2625" t="s">
        <v>521</v>
      </c>
      <c r="O400" s="2626"/>
      <c r="P400" s="2626"/>
      <c r="Q400" s="2627"/>
      <c r="R400" s="292"/>
      <c r="S400" s="905"/>
      <c r="T400" s="905"/>
      <c r="U400" s="905"/>
      <c r="V400" s="886"/>
      <c r="W400" s="345"/>
      <c r="X400" s="887" t="s">
        <v>527</v>
      </c>
      <c r="Y400" s="905"/>
      <c r="Z400" s="905"/>
      <c r="AA400" s="418"/>
      <c r="AB400" s="345"/>
      <c r="AC400" s="2626" t="s">
        <v>516</v>
      </c>
      <c r="AD400" s="2626"/>
      <c r="AE400" s="2626"/>
      <c r="AF400" s="2628"/>
    </row>
    <row r="401" spans="1:32" ht="13.5" customHeight="1">
      <c r="A401" s="2774"/>
      <c r="B401" s="885" t="s">
        <v>353</v>
      </c>
      <c r="C401" s="317"/>
      <c r="D401" s="291"/>
      <c r="E401" s="291"/>
      <c r="F401" s="291"/>
      <c r="G401" s="418"/>
      <c r="H401" s="345"/>
      <c r="I401" s="2687" t="s">
        <v>515</v>
      </c>
      <c r="J401" s="2688"/>
      <c r="K401" s="2688"/>
      <c r="L401" s="2689"/>
      <c r="M401" s="318"/>
      <c r="N401" s="309"/>
      <c r="O401" s="309"/>
      <c r="P401" s="309"/>
      <c r="Q401" s="418"/>
      <c r="R401" s="293"/>
      <c r="S401" s="341"/>
      <c r="T401" s="341"/>
      <c r="U401" s="341"/>
      <c r="V401" s="886"/>
      <c r="W401" s="345"/>
      <c r="X401" s="887" t="s">
        <v>528</v>
      </c>
      <c r="Y401" s="905"/>
      <c r="Z401" s="905"/>
      <c r="AA401" s="418"/>
      <c r="AB401" s="292"/>
      <c r="AC401" s="2783"/>
      <c r="AD401" s="2783"/>
      <c r="AE401" s="2783"/>
      <c r="AF401" s="2784"/>
    </row>
    <row r="402" spans="1:32" ht="13.5" customHeight="1">
      <c r="A402" s="2774"/>
      <c r="B402" s="2785" t="s">
        <v>359</v>
      </c>
      <c r="C402" s="897"/>
      <c r="D402" s="898"/>
      <c r="E402" s="898"/>
      <c r="F402" s="898"/>
      <c r="G402" s="306"/>
      <c r="H402" s="305"/>
      <c r="I402" s="333"/>
      <c r="J402" s="333"/>
      <c r="K402" s="333"/>
      <c r="L402" s="899"/>
      <c r="M402" s="2787" t="s">
        <v>365</v>
      </c>
      <c r="N402" s="2788"/>
      <c r="O402" s="2788"/>
      <c r="P402" s="2788"/>
      <c r="Q402" s="2789"/>
      <c r="R402" s="893"/>
      <c r="S402" s="892"/>
      <c r="T402" s="892"/>
      <c r="U402" s="892"/>
      <c r="V402" s="899"/>
      <c r="W402" s="2787" t="s">
        <v>366</v>
      </c>
      <c r="X402" s="2788"/>
      <c r="Y402" s="2788"/>
      <c r="Z402" s="2788"/>
      <c r="AA402" s="2789"/>
      <c r="AB402" s="2790" t="s">
        <v>367</v>
      </c>
      <c r="AC402" s="2791"/>
      <c r="AD402" s="2791"/>
      <c r="AE402" s="2791"/>
      <c r="AF402" s="2792"/>
    </row>
    <row r="403" spans="1:32" ht="13.5" customHeight="1">
      <c r="A403" s="2793" t="s">
        <v>378</v>
      </c>
      <c r="B403" s="2786"/>
      <c r="C403" s="900"/>
      <c r="D403" s="901"/>
      <c r="E403" s="901"/>
      <c r="F403" s="901"/>
      <c r="G403" s="310"/>
      <c r="H403" s="294"/>
      <c r="I403" s="334"/>
      <c r="J403" s="334"/>
      <c r="K403" s="334"/>
      <c r="L403" s="902"/>
      <c r="M403" s="345"/>
      <c r="N403" s="2795" t="s">
        <v>522</v>
      </c>
      <c r="O403" s="2796"/>
      <c r="P403" s="2796"/>
      <c r="Q403" s="2797"/>
      <c r="R403" s="296"/>
      <c r="S403" s="314"/>
      <c r="T403" s="314"/>
      <c r="U403" s="314"/>
      <c r="V403" s="902"/>
      <c r="W403" s="345"/>
      <c r="X403" s="907" t="s">
        <v>529</v>
      </c>
      <c r="Y403" s="345"/>
      <c r="Z403" s="906" t="s">
        <v>535</v>
      </c>
      <c r="AA403" s="448"/>
      <c r="AB403" s="345"/>
      <c r="AC403" s="449" t="s">
        <v>538</v>
      </c>
      <c r="AD403" s="345"/>
      <c r="AE403" s="449" t="s">
        <v>546</v>
      </c>
      <c r="AF403" s="451"/>
    </row>
    <row r="404" spans="1:32" ht="13.5" customHeight="1">
      <c r="A404" s="2793"/>
      <c r="B404" s="2786"/>
      <c r="C404" s="900"/>
      <c r="D404" s="901"/>
      <c r="E404" s="901"/>
      <c r="F404" s="901"/>
      <c r="G404" s="310"/>
      <c r="H404" s="294"/>
      <c r="I404" s="334"/>
      <c r="J404" s="334"/>
      <c r="K404" s="334"/>
      <c r="L404" s="902"/>
      <c r="M404" s="345"/>
      <c r="N404" s="2795" t="s">
        <v>523</v>
      </c>
      <c r="O404" s="2796"/>
      <c r="P404" s="2796"/>
      <c r="Q404" s="2797"/>
      <c r="R404" s="290"/>
      <c r="S404" s="332"/>
      <c r="T404" s="332"/>
      <c r="U404" s="332"/>
      <c r="V404" s="902"/>
      <c r="W404" s="345"/>
      <c r="X404" s="907" t="s">
        <v>530</v>
      </c>
      <c r="Y404" s="345"/>
      <c r="Z404" s="906" t="s">
        <v>536</v>
      </c>
      <c r="AA404" s="448"/>
      <c r="AB404" s="345"/>
      <c r="AC404" s="449" t="s">
        <v>539</v>
      </c>
      <c r="AD404" s="345"/>
      <c r="AE404" s="449" t="s">
        <v>547</v>
      </c>
      <c r="AF404" s="451"/>
    </row>
    <row r="405" spans="1:32" ht="13.5" customHeight="1">
      <c r="A405" s="2793"/>
      <c r="B405" s="2786"/>
      <c r="C405" s="900"/>
      <c r="D405" s="901"/>
      <c r="E405" s="901"/>
      <c r="F405" s="901"/>
      <c r="G405" s="310"/>
      <c r="H405" s="294"/>
      <c r="I405" s="334"/>
      <c r="J405" s="334"/>
      <c r="K405" s="334"/>
      <c r="L405" s="902"/>
      <c r="M405" s="900"/>
      <c r="N405" s="901"/>
      <c r="O405" s="901"/>
      <c r="P405" s="901"/>
      <c r="Q405" s="891"/>
      <c r="R405" s="889"/>
      <c r="S405" s="890"/>
      <c r="T405" s="890"/>
      <c r="U405" s="890"/>
      <c r="V405" s="902"/>
      <c r="W405" s="345"/>
      <c r="X405" s="907" t="s">
        <v>531</v>
      </c>
      <c r="Y405" s="345"/>
      <c r="Z405" s="2795" t="s">
        <v>537</v>
      </c>
      <c r="AA405" s="2797"/>
      <c r="AB405" s="345"/>
      <c r="AC405" s="449" t="s">
        <v>540</v>
      </c>
      <c r="AD405" s="452"/>
      <c r="AE405" s="452"/>
      <c r="AF405" s="451"/>
    </row>
    <row r="406" spans="1:32" ht="13.5" customHeight="1">
      <c r="A406" s="2793"/>
      <c r="B406" s="2786"/>
      <c r="C406" s="900"/>
      <c r="D406" s="901"/>
      <c r="E406" s="901"/>
      <c r="F406" s="901"/>
      <c r="G406" s="310"/>
      <c r="H406" s="294"/>
      <c r="I406" s="334"/>
      <c r="J406" s="334"/>
      <c r="K406" s="334"/>
      <c r="L406" s="902"/>
      <c r="M406" s="900"/>
      <c r="N406" s="901"/>
      <c r="O406" s="901"/>
      <c r="P406" s="901"/>
      <c r="Q406" s="891"/>
      <c r="R406" s="889"/>
      <c r="S406" s="890"/>
      <c r="T406" s="890"/>
      <c r="U406" s="890"/>
      <c r="V406" s="902"/>
      <c r="W406" s="345"/>
      <c r="X406" s="907" t="s">
        <v>532</v>
      </c>
      <c r="Y406" s="345"/>
      <c r="Z406" s="2795" t="s">
        <v>553</v>
      </c>
      <c r="AA406" s="2797"/>
      <c r="AB406" s="345"/>
      <c r="AC406" s="450" t="s">
        <v>541</v>
      </c>
      <c r="AD406" s="452"/>
      <c r="AE406" s="452"/>
      <c r="AF406" s="451"/>
    </row>
    <row r="407" spans="1:32" ht="13.5" customHeight="1">
      <c r="A407" s="2793"/>
      <c r="B407" s="2786"/>
      <c r="C407" s="900"/>
      <c r="D407" s="901"/>
      <c r="E407" s="901"/>
      <c r="F407" s="901"/>
      <c r="G407" s="310"/>
      <c r="H407" s="294"/>
      <c r="I407" s="334"/>
      <c r="J407" s="334"/>
      <c r="K407" s="334"/>
      <c r="L407" s="902"/>
      <c r="M407" s="900"/>
      <c r="N407" s="901"/>
      <c r="O407" s="901"/>
      <c r="P407" s="901"/>
      <c r="Q407" s="891"/>
      <c r="R407" s="889"/>
      <c r="S407" s="890"/>
      <c r="T407" s="890"/>
      <c r="U407" s="890"/>
      <c r="V407" s="902"/>
      <c r="W407" s="345"/>
      <c r="X407" s="906" t="s">
        <v>533</v>
      </c>
      <c r="Y407" s="345"/>
      <c r="Z407" s="2795" t="s">
        <v>554</v>
      </c>
      <c r="AA407" s="2797"/>
      <c r="AB407" s="345"/>
      <c r="AC407" s="450" t="s">
        <v>542</v>
      </c>
      <c r="AD407" s="452"/>
      <c r="AE407" s="452"/>
      <c r="AF407" s="451"/>
    </row>
    <row r="408" spans="1:32" ht="13.5" customHeight="1">
      <c r="A408" s="2793"/>
      <c r="B408" s="2786"/>
      <c r="C408" s="900"/>
      <c r="D408" s="901"/>
      <c r="E408" s="901"/>
      <c r="F408" s="901"/>
      <c r="G408" s="310"/>
      <c r="H408" s="294"/>
      <c r="I408" s="334"/>
      <c r="J408" s="334"/>
      <c r="K408" s="334"/>
      <c r="L408" s="902"/>
      <c r="M408" s="900"/>
      <c r="N408" s="901"/>
      <c r="O408" s="901"/>
      <c r="P408" s="901"/>
      <c r="Q408" s="891"/>
      <c r="R408" s="889"/>
      <c r="S408" s="890"/>
      <c r="T408" s="890"/>
      <c r="U408" s="890"/>
      <c r="V408" s="902"/>
      <c r="W408" s="345"/>
      <c r="X408" s="906" t="s">
        <v>534</v>
      </c>
      <c r="Y408" s="345"/>
      <c r="Z408" s="2798" t="s">
        <v>555</v>
      </c>
      <c r="AA408" s="2799"/>
      <c r="AB408" s="345"/>
      <c r="AC408" s="449" t="s">
        <v>543</v>
      </c>
      <c r="AD408" s="455"/>
      <c r="AE408" s="453"/>
      <c r="AF408" s="454"/>
    </row>
    <row r="409" spans="1:32" ht="13.5" customHeight="1">
      <c r="A409" s="2793"/>
      <c r="B409" s="2800" t="s">
        <v>358</v>
      </c>
      <c r="C409" s="345"/>
      <c r="D409" s="2802" t="s">
        <v>518</v>
      </c>
      <c r="E409" s="2802"/>
      <c r="F409" s="2802"/>
      <c r="G409" s="2802"/>
      <c r="H409" s="295"/>
      <c r="I409" s="335"/>
      <c r="J409" s="335"/>
      <c r="K409" s="335"/>
      <c r="L409" s="2738"/>
      <c r="M409" s="345"/>
      <c r="N409" s="2802" t="s">
        <v>524</v>
      </c>
      <c r="O409" s="2802"/>
      <c r="P409" s="2802"/>
      <c r="Q409" s="2802"/>
      <c r="R409" s="295"/>
      <c r="S409" s="335"/>
      <c r="T409" s="335"/>
      <c r="U409" s="335"/>
      <c r="V409" s="2738"/>
      <c r="W409" s="897"/>
      <c r="X409" s="892"/>
      <c r="Y409" s="892"/>
      <c r="Z409" s="892"/>
      <c r="AA409" s="894"/>
      <c r="AB409" s="345"/>
      <c r="AC409" s="436" t="s">
        <v>372</v>
      </c>
      <c r="AD409" s="345"/>
      <c r="AE409" s="2804" t="s">
        <v>545</v>
      </c>
      <c r="AF409" s="2805"/>
    </row>
    <row r="410" spans="1:32" ht="13.5" customHeight="1" thickBot="1">
      <c r="A410" s="2793"/>
      <c r="B410" s="2812"/>
      <c r="C410" s="345"/>
      <c r="D410" s="2809" t="s">
        <v>519</v>
      </c>
      <c r="E410" s="2810"/>
      <c r="F410" s="2810"/>
      <c r="G410" s="2811"/>
      <c r="H410" s="296"/>
      <c r="I410" s="314"/>
      <c r="J410" s="314"/>
      <c r="K410" s="314"/>
      <c r="L410" s="2741"/>
      <c r="M410" s="345"/>
      <c r="N410" s="2809" t="s">
        <v>525</v>
      </c>
      <c r="O410" s="2810"/>
      <c r="P410" s="2810"/>
      <c r="Q410" s="2811"/>
      <c r="R410" s="296"/>
      <c r="S410" s="314"/>
      <c r="T410" s="314"/>
      <c r="U410" s="314"/>
      <c r="V410" s="2741"/>
      <c r="W410" s="900"/>
      <c r="X410" s="890"/>
      <c r="Y410" s="890"/>
      <c r="Z410" s="890"/>
      <c r="AA410" s="891"/>
      <c r="AB410" s="345"/>
      <c r="AC410" s="421" t="s">
        <v>544</v>
      </c>
      <c r="AF410" s="428"/>
    </row>
    <row r="411" spans="1:32" ht="13.5" customHeight="1">
      <c r="A411" s="2773" t="s">
        <v>379</v>
      </c>
      <c r="B411" s="325" t="s">
        <v>350</v>
      </c>
      <c r="C411" s="344"/>
      <c r="D411" s="2775" t="s">
        <v>515</v>
      </c>
      <c r="E411" s="2776"/>
      <c r="F411" s="2776"/>
      <c r="G411" s="2777"/>
      <c r="H411" s="337"/>
      <c r="I411" s="338"/>
      <c r="J411" s="338"/>
      <c r="K411" s="338"/>
      <c r="L411" s="339"/>
      <c r="M411" s="328"/>
      <c r="N411" s="340"/>
      <c r="O411" s="340"/>
      <c r="P411" s="340"/>
      <c r="Q411" s="420"/>
      <c r="R411" s="344"/>
      <c r="S411" s="2778" t="s">
        <v>526</v>
      </c>
      <c r="T411" s="2779"/>
      <c r="U411" s="2779"/>
      <c r="V411" s="2780"/>
      <c r="W411" s="329"/>
      <c r="X411" s="904"/>
      <c r="Y411" s="904"/>
      <c r="Z411" s="904"/>
      <c r="AA411" s="420"/>
      <c r="AB411" s="327"/>
      <c r="AC411" s="2781"/>
      <c r="AD411" s="2781"/>
      <c r="AE411" s="2781"/>
      <c r="AF411" s="2782"/>
    </row>
    <row r="412" spans="1:32" ht="13.5" customHeight="1">
      <c r="A412" s="2774"/>
      <c r="B412" s="885" t="s">
        <v>352</v>
      </c>
      <c r="C412" s="317"/>
      <c r="D412" s="291"/>
      <c r="E412" s="291"/>
      <c r="F412" s="291"/>
      <c r="G412" s="417"/>
      <c r="H412" s="345"/>
      <c r="I412" s="2624" t="s">
        <v>520</v>
      </c>
      <c r="J412" s="2624"/>
      <c r="K412" s="2624"/>
      <c r="L412" s="2624"/>
      <c r="M412" s="345"/>
      <c r="N412" s="2625" t="s">
        <v>521</v>
      </c>
      <c r="O412" s="2626"/>
      <c r="P412" s="2626"/>
      <c r="Q412" s="2627"/>
      <c r="R412" s="292"/>
      <c r="S412" s="905"/>
      <c r="T412" s="905"/>
      <c r="U412" s="905"/>
      <c r="V412" s="886"/>
      <c r="W412" s="345"/>
      <c r="X412" s="887" t="s">
        <v>527</v>
      </c>
      <c r="Y412" s="905"/>
      <c r="Z412" s="905"/>
      <c r="AA412" s="418"/>
      <c r="AB412" s="345"/>
      <c r="AC412" s="2626" t="s">
        <v>516</v>
      </c>
      <c r="AD412" s="2626"/>
      <c r="AE412" s="2626"/>
      <c r="AF412" s="2628"/>
    </row>
    <row r="413" spans="1:32" ht="13.5" customHeight="1">
      <c r="A413" s="2774"/>
      <c r="B413" s="885" t="s">
        <v>353</v>
      </c>
      <c r="C413" s="317"/>
      <c r="D413" s="291"/>
      <c r="E413" s="291"/>
      <c r="F413" s="291"/>
      <c r="G413" s="418"/>
      <c r="H413" s="345"/>
      <c r="I413" s="2687" t="s">
        <v>515</v>
      </c>
      <c r="J413" s="2688"/>
      <c r="K413" s="2688"/>
      <c r="L413" s="2689"/>
      <c r="M413" s="318"/>
      <c r="N413" s="309"/>
      <c r="O413" s="309"/>
      <c r="P413" s="309"/>
      <c r="Q413" s="418"/>
      <c r="R413" s="293"/>
      <c r="S413" s="341"/>
      <c r="T413" s="341"/>
      <c r="U413" s="341"/>
      <c r="V413" s="886"/>
      <c r="W413" s="345"/>
      <c r="X413" s="887" t="s">
        <v>528</v>
      </c>
      <c r="Y413" s="905"/>
      <c r="Z413" s="905"/>
      <c r="AA413" s="418"/>
      <c r="AB413" s="292"/>
      <c r="AC413" s="2783"/>
      <c r="AD413" s="2783"/>
      <c r="AE413" s="2783"/>
      <c r="AF413" s="2784"/>
    </row>
    <row r="414" spans="1:32" ht="13.5" customHeight="1">
      <c r="A414" s="2774"/>
      <c r="B414" s="2785" t="s">
        <v>359</v>
      </c>
      <c r="C414" s="897"/>
      <c r="D414" s="898"/>
      <c r="E414" s="898"/>
      <c r="F414" s="898"/>
      <c r="G414" s="306"/>
      <c r="H414" s="305"/>
      <c r="I414" s="333"/>
      <c r="J414" s="333"/>
      <c r="K414" s="333"/>
      <c r="L414" s="899"/>
      <c r="M414" s="2787" t="s">
        <v>365</v>
      </c>
      <c r="N414" s="2788"/>
      <c r="O414" s="2788"/>
      <c r="P414" s="2788"/>
      <c r="Q414" s="2789"/>
      <c r="R414" s="893"/>
      <c r="S414" s="892"/>
      <c r="T414" s="892"/>
      <c r="U414" s="892"/>
      <c r="V414" s="899"/>
      <c r="W414" s="2787" t="s">
        <v>366</v>
      </c>
      <c r="X414" s="2788"/>
      <c r="Y414" s="2788"/>
      <c r="Z414" s="2788"/>
      <c r="AA414" s="2789"/>
      <c r="AB414" s="2790" t="s">
        <v>367</v>
      </c>
      <c r="AC414" s="2791"/>
      <c r="AD414" s="2791"/>
      <c r="AE414" s="2791"/>
      <c r="AF414" s="2792"/>
    </row>
    <row r="415" spans="1:32" ht="13.5" customHeight="1">
      <c r="A415" s="2793" t="s">
        <v>380</v>
      </c>
      <c r="B415" s="2786"/>
      <c r="C415" s="900"/>
      <c r="D415" s="901"/>
      <c r="E415" s="901"/>
      <c r="F415" s="901"/>
      <c r="G415" s="310"/>
      <c r="H415" s="294"/>
      <c r="I415" s="334"/>
      <c r="J415" s="334"/>
      <c r="K415" s="334"/>
      <c r="L415" s="902"/>
      <c r="M415" s="345"/>
      <c r="N415" s="2795" t="s">
        <v>522</v>
      </c>
      <c r="O415" s="2796"/>
      <c r="P415" s="2796"/>
      <c r="Q415" s="2797"/>
      <c r="R415" s="296"/>
      <c r="S415" s="314"/>
      <c r="T415" s="314"/>
      <c r="U415" s="314"/>
      <c r="V415" s="902"/>
      <c r="W415" s="345"/>
      <c r="X415" s="907" t="s">
        <v>529</v>
      </c>
      <c r="Y415" s="345"/>
      <c r="Z415" s="906" t="s">
        <v>535</v>
      </c>
      <c r="AA415" s="448"/>
      <c r="AB415" s="345"/>
      <c r="AC415" s="449" t="s">
        <v>538</v>
      </c>
      <c r="AD415" s="345"/>
      <c r="AE415" s="449" t="s">
        <v>546</v>
      </c>
      <c r="AF415" s="451"/>
    </row>
    <row r="416" spans="1:32" ht="13.5" customHeight="1">
      <c r="A416" s="2793"/>
      <c r="B416" s="2786"/>
      <c r="C416" s="900"/>
      <c r="D416" s="901"/>
      <c r="E416" s="901"/>
      <c r="F416" s="901"/>
      <c r="G416" s="310"/>
      <c r="H416" s="294"/>
      <c r="I416" s="334"/>
      <c r="J416" s="334"/>
      <c r="K416" s="334"/>
      <c r="L416" s="902"/>
      <c r="M416" s="345"/>
      <c r="N416" s="2795" t="s">
        <v>523</v>
      </c>
      <c r="O416" s="2796"/>
      <c r="P416" s="2796"/>
      <c r="Q416" s="2797"/>
      <c r="R416" s="290"/>
      <c r="S416" s="332"/>
      <c r="T416" s="332"/>
      <c r="U416" s="332"/>
      <c r="V416" s="902"/>
      <c r="W416" s="345"/>
      <c r="X416" s="907" t="s">
        <v>530</v>
      </c>
      <c r="Y416" s="345"/>
      <c r="Z416" s="906" t="s">
        <v>536</v>
      </c>
      <c r="AA416" s="448"/>
      <c r="AB416" s="345"/>
      <c r="AC416" s="449" t="s">
        <v>539</v>
      </c>
      <c r="AD416" s="345"/>
      <c r="AE416" s="449" t="s">
        <v>547</v>
      </c>
      <c r="AF416" s="451"/>
    </row>
    <row r="417" spans="1:32" ht="13.5" customHeight="1">
      <c r="A417" s="2793"/>
      <c r="B417" s="2786"/>
      <c r="C417" s="900"/>
      <c r="D417" s="901"/>
      <c r="E417" s="901"/>
      <c r="F417" s="901"/>
      <c r="G417" s="310"/>
      <c r="H417" s="294"/>
      <c r="I417" s="334"/>
      <c r="J417" s="334"/>
      <c r="K417" s="334"/>
      <c r="L417" s="902"/>
      <c r="M417" s="900"/>
      <c r="N417" s="901"/>
      <c r="O417" s="901"/>
      <c r="P417" s="901"/>
      <c r="Q417" s="891"/>
      <c r="R417" s="889"/>
      <c r="S417" s="890"/>
      <c r="T417" s="890"/>
      <c r="U417" s="890"/>
      <c r="V417" s="902"/>
      <c r="W417" s="345"/>
      <c r="X417" s="907" t="s">
        <v>531</v>
      </c>
      <c r="Y417" s="345"/>
      <c r="Z417" s="2795" t="s">
        <v>537</v>
      </c>
      <c r="AA417" s="2797"/>
      <c r="AB417" s="345"/>
      <c r="AC417" s="449" t="s">
        <v>540</v>
      </c>
      <c r="AD417" s="452"/>
      <c r="AE417" s="452"/>
      <c r="AF417" s="451"/>
    </row>
    <row r="418" spans="1:32" ht="13.5" customHeight="1">
      <c r="A418" s="2793"/>
      <c r="B418" s="2786"/>
      <c r="C418" s="900"/>
      <c r="D418" s="901"/>
      <c r="E418" s="901"/>
      <c r="F418" s="901"/>
      <c r="G418" s="310"/>
      <c r="H418" s="294"/>
      <c r="I418" s="334"/>
      <c r="J418" s="334"/>
      <c r="K418" s="334"/>
      <c r="L418" s="902"/>
      <c r="M418" s="900"/>
      <c r="N418" s="901"/>
      <c r="O418" s="901"/>
      <c r="P418" s="901"/>
      <c r="Q418" s="891"/>
      <c r="R418" s="889"/>
      <c r="S418" s="890"/>
      <c r="T418" s="890"/>
      <c r="U418" s="890"/>
      <c r="V418" s="902"/>
      <c r="W418" s="345"/>
      <c r="X418" s="907" t="s">
        <v>532</v>
      </c>
      <c r="Y418" s="345"/>
      <c r="Z418" s="2795" t="s">
        <v>553</v>
      </c>
      <c r="AA418" s="2797"/>
      <c r="AB418" s="345"/>
      <c r="AC418" s="450" t="s">
        <v>541</v>
      </c>
      <c r="AD418" s="452"/>
      <c r="AE418" s="452"/>
      <c r="AF418" s="451"/>
    </row>
    <row r="419" spans="1:32" ht="13.5" customHeight="1">
      <c r="A419" s="2793"/>
      <c r="B419" s="2786"/>
      <c r="C419" s="900"/>
      <c r="D419" s="901"/>
      <c r="E419" s="901"/>
      <c r="F419" s="901"/>
      <c r="G419" s="310"/>
      <c r="H419" s="294"/>
      <c r="I419" s="334"/>
      <c r="J419" s="334"/>
      <c r="K419" s="334"/>
      <c r="L419" s="902"/>
      <c r="M419" s="900"/>
      <c r="N419" s="901"/>
      <c r="O419" s="901"/>
      <c r="P419" s="901"/>
      <c r="Q419" s="891"/>
      <c r="R419" s="889"/>
      <c r="S419" s="890"/>
      <c r="T419" s="890"/>
      <c r="U419" s="890"/>
      <c r="V419" s="902"/>
      <c r="W419" s="345"/>
      <c r="X419" s="906" t="s">
        <v>533</v>
      </c>
      <c r="Y419" s="345"/>
      <c r="Z419" s="2795" t="s">
        <v>554</v>
      </c>
      <c r="AA419" s="2797"/>
      <c r="AB419" s="345"/>
      <c r="AC419" s="450" t="s">
        <v>542</v>
      </c>
      <c r="AD419" s="452"/>
      <c r="AE419" s="452"/>
      <c r="AF419" s="451"/>
    </row>
    <row r="420" spans="1:32" ht="13.5" customHeight="1">
      <c r="A420" s="2793"/>
      <c r="B420" s="2786"/>
      <c r="C420" s="900"/>
      <c r="D420" s="901"/>
      <c r="E420" s="901"/>
      <c r="F420" s="901"/>
      <c r="G420" s="310"/>
      <c r="H420" s="294"/>
      <c r="I420" s="334"/>
      <c r="J420" s="334"/>
      <c r="K420" s="334"/>
      <c r="L420" s="902"/>
      <c r="M420" s="900"/>
      <c r="N420" s="901"/>
      <c r="O420" s="901"/>
      <c r="P420" s="901"/>
      <c r="Q420" s="891"/>
      <c r="R420" s="889"/>
      <c r="S420" s="890"/>
      <c r="T420" s="890"/>
      <c r="U420" s="890"/>
      <c r="V420" s="902"/>
      <c r="W420" s="345"/>
      <c r="X420" s="906" t="s">
        <v>534</v>
      </c>
      <c r="Y420" s="345"/>
      <c r="Z420" s="2798" t="s">
        <v>555</v>
      </c>
      <c r="AA420" s="2799"/>
      <c r="AB420" s="345"/>
      <c r="AC420" s="449" t="s">
        <v>543</v>
      </c>
      <c r="AD420" s="455"/>
      <c r="AE420" s="453"/>
      <c r="AF420" s="454"/>
    </row>
    <row r="421" spans="1:32" ht="13.5" customHeight="1">
      <c r="A421" s="2793"/>
      <c r="B421" s="2800" t="s">
        <v>358</v>
      </c>
      <c r="C421" s="345"/>
      <c r="D421" s="2802" t="s">
        <v>518</v>
      </c>
      <c r="E421" s="2802"/>
      <c r="F421" s="2802"/>
      <c r="G421" s="2802"/>
      <c r="H421" s="295"/>
      <c r="I421" s="335"/>
      <c r="J421" s="335"/>
      <c r="K421" s="335"/>
      <c r="L421" s="2738"/>
      <c r="M421" s="345"/>
      <c r="N421" s="2802" t="s">
        <v>524</v>
      </c>
      <c r="O421" s="2802"/>
      <c r="P421" s="2802"/>
      <c r="Q421" s="2802"/>
      <c r="R421" s="295"/>
      <c r="S421" s="335"/>
      <c r="T421" s="335"/>
      <c r="U421" s="335"/>
      <c r="V421" s="2738"/>
      <c r="W421" s="897"/>
      <c r="X421" s="892"/>
      <c r="Y421" s="892"/>
      <c r="Z421" s="892"/>
      <c r="AA421" s="894"/>
      <c r="AB421" s="345"/>
      <c r="AC421" s="436" t="s">
        <v>372</v>
      </c>
      <c r="AD421" s="345"/>
      <c r="AE421" s="2804" t="s">
        <v>545</v>
      </c>
      <c r="AF421" s="2805"/>
    </row>
    <row r="422" spans="1:32" ht="13.5" customHeight="1" thickBot="1">
      <c r="A422" s="2794"/>
      <c r="B422" s="2801"/>
      <c r="C422" s="439"/>
      <c r="D422" s="2806" t="s">
        <v>519</v>
      </c>
      <c r="E422" s="2807"/>
      <c r="F422" s="2807"/>
      <c r="G422" s="2808"/>
      <c r="H422" s="303"/>
      <c r="I422" s="336"/>
      <c r="J422" s="336"/>
      <c r="K422" s="336"/>
      <c r="L422" s="2803"/>
      <c r="M422" s="439"/>
      <c r="N422" s="2806" t="s">
        <v>525</v>
      </c>
      <c r="O422" s="2807"/>
      <c r="P422" s="2807"/>
      <c r="Q422" s="2808"/>
      <c r="R422" s="303"/>
      <c r="S422" s="336"/>
      <c r="T422" s="336"/>
      <c r="U422" s="336"/>
      <c r="V422" s="2803"/>
      <c r="W422" s="414"/>
      <c r="X422" s="896"/>
      <c r="Y422" s="896"/>
      <c r="Z422" s="896"/>
      <c r="AA422" s="895"/>
      <c r="AB422" s="439"/>
      <c r="AC422" s="440" t="s">
        <v>544</v>
      </c>
      <c r="AD422" s="441"/>
      <c r="AE422" s="441"/>
      <c r="AF422" s="427"/>
    </row>
    <row r="423" spans="1:32" ht="13.5" customHeight="1">
      <c r="A423" s="2758" t="s">
        <v>619</v>
      </c>
      <c r="B423" s="2759"/>
      <c r="C423" s="2759"/>
      <c r="D423" s="2759"/>
      <c r="E423" s="2759"/>
      <c r="F423" s="2759"/>
      <c r="G423" s="2759"/>
      <c r="H423" s="2759"/>
      <c r="I423" s="2759"/>
      <c r="J423" s="2759"/>
      <c r="K423" s="2759"/>
      <c r="L423" s="2759"/>
      <c r="M423" s="2759"/>
      <c r="N423" s="2759"/>
      <c r="O423" s="2759"/>
      <c r="P423" s="2759"/>
      <c r="Q423" s="2759"/>
      <c r="R423" s="2761" t="s">
        <v>374</v>
      </c>
      <c r="S423" s="2761"/>
      <c r="T423" s="2761"/>
      <c r="U423" s="2761"/>
      <c r="V423" s="2761"/>
      <c r="W423" s="2761"/>
      <c r="X423" s="2761"/>
      <c r="Y423" s="2761"/>
      <c r="Z423" s="2761"/>
      <c r="AA423" s="2761"/>
      <c r="AB423" s="2761"/>
      <c r="AC423" s="2761"/>
      <c r="AD423" s="2761"/>
      <c r="AE423" s="2761"/>
      <c r="AF423" s="2761"/>
    </row>
    <row r="424" spans="1:32" ht="13.5" customHeight="1" thickBot="1">
      <c r="A424" s="2760"/>
      <c r="B424" s="2760"/>
      <c r="C424" s="2760"/>
      <c r="D424" s="2760"/>
      <c r="E424" s="2760"/>
      <c r="F424" s="2760"/>
      <c r="G424" s="2760"/>
      <c r="H424" s="2760"/>
      <c r="I424" s="2760"/>
      <c r="J424" s="2760"/>
      <c r="K424" s="2760"/>
      <c r="L424" s="2760"/>
      <c r="M424" s="2760"/>
      <c r="N424" s="2760"/>
      <c r="O424" s="2760"/>
      <c r="P424" s="2760"/>
      <c r="Q424" s="2760"/>
      <c r="R424" s="2762"/>
      <c r="S424" s="2762"/>
      <c r="T424" s="2762"/>
      <c r="U424" s="2762"/>
      <c r="V424" s="2762"/>
      <c r="W424" s="2762"/>
      <c r="X424" s="2762"/>
      <c r="Y424" s="2762"/>
      <c r="Z424" s="2762"/>
      <c r="AA424" s="2762"/>
      <c r="AB424" s="2762"/>
      <c r="AC424" s="2762"/>
      <c r="AD424" s="2762"/>
      <c r="AE424" s="2762"/>
      <c r="AF424" s="2762"/>
    </row>
    <row r="425" spans="1:32" ht="13.5" customHeight="1">
      <c r="A425" s="2763" t="s">
        <v>549</v>
      </c>
      <c r="B425" s="2764"/>
      <c r="C425" s="2764"/>
      <c r="D425" s="2764"/>
      <c r="E425" s="2764"/>
      <c r="F425" s="2764"/>
      <c r="G425" s="2764"/>
      <c r="H425" s="2764"/>
      <c r="I425" s="2764"/>
      <c r="J425" s="2764"/>
      <c r="K425" s="2764"/>
      <c r="L425" s="2764"/>
      <c r="M425" s="2764"/>
      <c r="N425" s="2764"/>
      <c r="O425" s="2764"/>
      <c r="P425" s="2764"/>
      <c r="Q425" s="2764"/>
      <c r="R425" s="2764"/>
      <c r="S425" s="2764"/>
      <c r="T425" s="2764"/>
      <c r="U425" s="2764"/>
      <c r="V425" s="2764"/>
      <c r="W425" s="2764"/>
      <c r="X425" s="2764"/>
      <c r="Y425" s="2764"/>
      <c r="Z425" s="2764"/>
      <c r="AA425" s="2764"/>
      <c r="AB425" s="2764"/>
      <c r="AC425" s="2764"/>
      <c r="AD425" s="2764"/>
      <c r="AE425" s="2764"/>
      <c r="AF425" s="2765"/>
    </row>
    <row r="426" spans="1:32" ht="13.5" customHeight="1">
      <c r="A426" s="2766"/>
      <c r="B426" s="2767"/>
      <c r="C426" s="2767"/>
      <c r="D426" s="2767"/>
      <c r="E426" s="2767"/>
      <c r="F426" s="2767"/>
      <c r="G426" s="2767"/>
      <c r="H426" s="2767"/>
      <c r="I426" s="2767"/>
      <c r="J426" s="2767"/>
      <c r="K426" s="2767"/>
      <c r="L426" s="2767"/>
      <c r="M426" s="2767"/>
      <c r="N426" s="2767"/>
      <c r="O426" s="2767"/>
      <c r="P426" s="2767"/>
      <c r="Q426" s="2767"/>
      <c r="R426" s="2767"/>
      <c r="S426" s="2767"/>
      <c r="T426" s="2767"/>
      <c r="U426" s="2767"/>
      <c r="V426" s="2767"/>
      <c r="W426" s="2767"/>
      <c r="X426" s="2767"/>
      <c r="Y426" s="2767"/>
      <c r="Z426" s="2767"/>
      <c r="AA426" s="2767"/>
      <c r="AB426" s="2767"/>
      <c r="AC426" s="2767"/>
      <c r="AD426" s="2767"/>
      <c r="AE426" s="2767"/>
      <c r="AF426" s="2768"/>
    </row>
    <row r="427" spans="1:32" ht="13.5" customHeight="1">
      <c r="A427" s="2676" t="s">
        <v>356</v>
      </c>
      <c r="B427" s="2677"/>
      <c r="C427" s="2769">
        <v>500</v>
      </c>
      <c r="D427" s="2769"/>
      <c r="E427" s="2769"/>
      <c r="F427" s="2769"/>
      <c r="G427" s="2769"/>
      <c r="H427" s="2770">
        <v>400</v>
      </c>
      <c r="I427" s="2770"/>
      <c r="J427" s="2770"/>
      <c r="K427" s="2770"/>
      <c r="L427" s="2770"/>
      <c r="M427" s="2769">
        <v>300</v>
      </c>
      <c r="N427" s="2769"/>
      <c r="O427" s="2769"/>
      <c r="P427" s="2769"/>
      <c r="Q427" s="2769"/>
      <c r="R427" s="2770">
        <v>250</v>
      </c>
      <c r="S427" s="2770"/>
      <c r="T427" s="2770"/>
      <c r="U427" s="2770"/>
      <c r="V427" s="2770"/>
      <c r="W427" s="2771">
        <v>200</v>
      </c>
      <c r="X427" s="2771"/>
      <c r="Y427" s="2771"/>
      <c r="Z427" s="2771"/>
      <c r="AA427" s="2771"/>
      <c r="AB427" s="2677">
        <v>100</v>
      </c>
      <c r="AC427" s="2677"/>
      <c r="AD427" s="2677"/>
      <c r="AE427" s="2677"/>
      <c r="AF427" s="2772"/>
    </row>
    <row r="428" spans="1:32" ht="13.5" customHeight="1">
      <c r="A428" s="2676" t="s">
        <v>357</v>
      </c>
      <c r="B428" s="2677"/>
      <c r="C428" s="2678">
        <v>2000</v>
      </c>
      <c r="D428" s="2678"/>
      <c r="E428" s="2678"/>
      <c r="F428" s="2678"/>
      <c r="G428" s="2678"/>
      <c r="H428" s="2679">
        <v>1600</v>
      </c>
      <c r="I428" s="2679"/>
      <c r="J428" s="2679"/>
      <c r="K428" s="2679"/>
      <c r="L428" s="2679"/>
      <c r="M428" s="2678">
        <v>1200</v>
      </c>
      <c r="N428" s="2678"/>
      <c r="O428" s="2678"/>
      <c r="P428" s="2678"/>
      <c r="Q428" s="2678"/>
      <c r="R428" s="2679">
        <v>1000</v>
      </c>
      <c r="S428" s="2679"/>
      <c r="T428" s="2679"/>
      <c r="U428" s="2679"/>
      <c r="V428" s="2679"/>
      <c r="W428" s="2771">
        <v>800</v>
      </c>
      <c r="X428" s="2771"/>
      <c r="Y428" s="2771"/>
      <c r="Z428" s="2771"/>
      <c r="AA428" s="2771"/>
      <c r="AB428" s="2677">
        <v>400</v>
      </c>
      <c r="AC428" s="2677"/>
      <c r="AD428" s="2677"/>
      <c r="AE428" s="2677"/>
      <c r="AF428" s="2772"/>
    </row>
    <row r="429" spans="1:32" ht="13.5" customHeight="1">
      <c r="A429" s="2750" t="s">
        <v>350</v>
      </c>
      <c r="B429" s="2751"/>
      <c r="C429" s="2716" t="s">
        <v>360</v>
      </c>
      <c r="D429" s="2708"/>
      <c r="E429" s="2708" t="s">
        <v>369</v>
      </c>
      <c r="F429" s="2710">
        <f>COUNTIF(C387,$BN$4)+COUNTIF(C399,$BN$4)+COUNTIF(C411,$BN$4)</f>
        <v>0</v>
      </c>
      <c r="G429" s="2755" t="s">
        <v>370</v>
      </c>
      <c r="H429" s="2716"/>
      <c r="I429" s="2708"/>
      <c r="J429" s="2708"/>
      <c r="K429" s="2708"/>
      <c r="L429" s="2720"/>
      <c r="M429" s="2756"/>
      <c r="N429" s="2756"/>
      <c r="O429" s="2756"/>
      <c r="P429" s="2756"/>
      <c r="Q429" s="2756"/>
      <c r="R429" s="2730" t="s">
        <v>351</v>
      </c>
      <c r="S429" s="2731"/>
      <c r="T429" s="2708" t="s">
        <v>369</v>
      </c>
      <c r="U429" s="2710">
        <f>COUNTIF(R387,$BN$4)+COUNTIF(R399,$BN$4)+COUNTIF(R411,$BN$4)</f>
        <v>0</v>
      </c>
      <c r="V429" s="2755" t="s">
        <v>370</v>
      </c>
      <c r="W429" s="2716"/>
      <c r="X429" s="2708"/>
      <c r="Y429" s="2708"/>
      <c r="Z429" s="2708"/>
      <c r="AA429" s="2720"/>
      <c r="AB429" s="2716"/>
      <c r="AC429" s="2708"/>
      <c r="AD429" s="2708"/>
      <c r="AE429" s="2708"/>
      <c r="AF429" s="2728"/>
    </row>
    <row r="430" spans="1:32" ht="13.5" customHeight="1">
      <c r="A430" s="2750"/>
      <c r="B430" s="2751"/>
      <c r="C430" s="2752"/>
      <c r="D430" s="2734"/>
      <c r="E430" s="2734"/>
      <c r="F430" s="2754"/>
      <c r="G430" s="2689"/>
      <c r="H430" s="2752"/>
      <c r="I430" s="2734"/>
      <c r="J430" s="2734"/>
      <c r="K430" s="2734"/>
      <c r="L430" s="2753"/>
      <c r="M430" s="2756"/>
      <c r="N430" s="2756"/>
      <c r="O430" s="2756"/>
      <c r="P430" s="2756"/>
      <c r="Q430" s="2756"/>
      <c r="R430" s="2732"/>
      <c r="S430" s="2733"/>
      <c r="T430" s="2734"/>
      <c r="U430" s="2754"/>
      <c r="V430" s="2689"/>
      <c r="W430" s="2752"/>
      <c r="X430" s="2734"/>
      <c r="Y430" s="2734"/>
      <c r="Z430" s="2734"/>
      <c r="AA430" s="2753"/>
      <c r="AB430" s="2752"/>
      <c r="AC430" s="2734"/>
      <c r="AD430" s="2734"/>
      <c r="AE430" s="2734"/>
      <c r="AF430" s="2757"/>
    </row>
    <row r="431" spans="1:32" ht="13.5" customHeight="1">
      <c r="A431" s="2750" t="s">
        <v>352</v>
      </c>
      <c r="B431" s="2751"/>
      <c r="C431" s="2716"/>
      <c r="D431" s="2708"/>
      <c r="E431" s="2708"/>
      <c r="F431" s="2708"/>
      <c r="G431" s="2720"/>
      <c r="H431" s="2730" t="s">
        <v>708</v>
      </c>
      <c r="I431" s="2731"/>
      <c r="J431" s="2708" t="s">
        <v>369</v>
      </c>
      <c r="K431" s="2710">
        <f>COUNTIF(H388,$BN$4)+COUNTIF(H400,$BN$4)+COUNTIF(H412,$BN$4)</f>
        <v>0</v>
      </c>
      <c r="L431" s="2755" t="s">
        <v>370</v>
      </c>
      <c r="M431" s="2716" t="s">
        <v>709</v>
      </c>
      <c r="N431" s="2708"/>
      <c r="O431" s="2708" t="s">
        <v>369</v>
      </c>
      <c r="P431" s="2710">
        <f>COUNTIF(M388,$BN$4)+COUNTIF(M400,$BN$4)+COUNTIF(M412,$BN$4)</f>
        <v>0</v>
      </c>
      <c r="Q431" s="2755" t="s">
        <v>370</v>
      </c>
      <c r="R431" s="2716"/>
      <c r="S431" s="2708"/>
      <c r="T431" s="2708"/>
      <c r="U431" s="2708"/>
      <c r="V431" s="2720"/>
      <c r="W431" s="2716" t="s">
        <v>371</v>
      </c>
      <c r="X431" s="2708"/>
      <c r="Y431" s="2708" t="s">
        <v>369</v>
      </c>
      <c r="Z431" s="2710">
        <f>COUNTIF(W388,$BN$4)+COUNTIF(W400,$BN$4)+COUNTIF(W412,$BN$4)</f>
        <v>0</v>
      </c>
      <c r="AA431" s="2755" t="s">
        <v>370</v>
      </c>
      <c r="AB431" s="2730" t="s">
        <v>381</v>
      </c>
      <c r="AC431" s="2731"/>
      <c r="AD431" s="2708" t="s">
        <v>369</v>
      </c>
      <c r="AE431" s="2710">
        <f>COUNTIF(AB388,$BN$4)+COUNTIF(AB400,$BN$4)+COUNTIF(AB412,$BN$4)</f>
        <v>0</v>
      </c>
      <c r="AF431" s="2695" t="s">
        <v>370</v>
      </c>
    </row>
    <row r="432" spans="1:32" ht="13.5" customHeight="1">
      <c r="A432" s="2750"/>
      <c r="B432" s="2751"/>
      <c r="C432" s="2752"/>
      <c r="D432" s="2734"/>
      <c r="E432" s="2734"/>
      <c r="F432" s="2734"/>
      <c r="G432" s="2753"/>
      <c r="H432" s="2732"/>
      <c r="I432" s="2733"/>
      <c r="J432" s="2734"/>
      <c r="K432" s="2754"/>
      <c r="L432" s="2689"/>
      <c r="M432" s="2752"/>
      <c r="N432" s="2734"/>
      <c r="O432" s="2734"/>
      <c r="P432" s="2754"/>
      <c r="Q432" s="2689"/>
      <c r="R432" s="2752"/>
      <c r="S432" s="2734"/>
      <c r="T432" s="2734"/>
      <c r="U432" s="2734"/>
      <c r="V432" s="2753"/>
      <c r="W432" s="2752"/>
      <c r="X432" s="2734"/>
      <c r="Y432" s="2734"/>
      <c r="Z432" s="2754"/>
      <c r="AA432" s="2689"/>
      <c r="AB432" s="2732"/>
      <c r="AC432" s="2733"/>
      <c r="AD432" s="2734"/>
      <c r="AE432" s="2737"/>
      <c r="AF432" s="2696"/>
    </row>
    <row r="433" spans="1:32" ht="13.5" customHeight="1">
      <c r="A433" s="2750" t="s">
        <v>353</v>
      </c>
      <c r="B433" s="2751"/>
      <c r="C433" s="2716"/>
      <c r="D433" s="2708"/>
      <c r="E433" s="2708"/>
      <c r="F433" s="2708"/>
      <c r="G433" s="2720"/>
      <c r="H433" s="2730" t="s">
        <v>360</v>
      </c>
      <c r="I433" s="2731"/>
      <c r="J433" s="2708" t="s">
        <v>369</v>
      </c>
      <c r="K433" s="2710">
        <f>COUNTIF(H389,$BN$4)+COUNTIF(H401,$BN$4)+COUNTIF(H413,$BN$4)</f>
        <v>0</v>
      </c>
      <c r="L433" s="2755" t="s">
        <v>370</v>
      </c>
      <c r="M433" s="2716"/>
      <c r="N433" s="2708"/>
      <c r="O433" s="2708"/>
      <c r="P433" s="2708"/>
      <c r="Q433" s="2720"/>
      <c r="R433" s="2716"/>
      <c r="S433" s="2708"/>
      <c r="T433" s="2708"/>
      <c r="U433" s="2708"/>
      <c r="V433" s="2720"/>
      <c r="W433" s="2716" t="s">
        <v>363</v>
      </c>
      <c r="X433" s="2708"/>
      <c r="Y433" s="2708" t="s">
        <v>369</v>
      </c>
      <c r="Z433" s="2710">
        <f>COUNTIF(W389,$BN$4)+COUNTIF(W401,$BN$4)+COUNTIF(W413,$BN$4)</f>
        <v>0</v>
      </c>
      <c r="AA433" s="2755" t="s">
        <v>370</v>
      </c>
      <c r="AB433" s="430"/>
      <c r="AC433" s="429"/>
      <c r="AD433" s="429"/>
      <c r="AE433" s="737"/>
      <c r="AF433" s="431"/>
    </row>
    <row r="434" spans="1:32" ht="13.5" customHeight="1">
      <c r="A434" s="2750"/>
      <c r="B434" s="2751"/>
      <c r="C434" s="2752"/>
      <c r="D434" s="2734"/>
      <c r="E434" s="2734"/>
      <c r="F434" s="2734"/>
      <c r="G434" s="2753"/>
      <c r="H434" s="2732"/>
      <c r="I434" s="2733"/>
      <c r="J434" s="2734"/>
      <c r="K434" s="2754"/>
      <c r="L434" s="2689"/>
      <c r="M434" s="2752"/>
      <c r="N434" s="2734"/>
      <c r="O434" s="2734"/>
      <c r="P434" s="2734"/>
      <c r="Q434" s="2753"/>
      <c r="R434" s="2752"/>
      <c r="S434" s="2734"/>
      <c r="T434" s="2734"/>
      <c r="U434" s="2734"/>
      <c r="V434" s="2753"/>
      <c r="W434" s="2752"/>
      <c r="X434" s="2734"/>
      <c r="Y434" s="2734"/>
      <c r="Z434" s="2754"/>
      <c r="AA434" s="2689"/>
      <c r="AB434" s="432"/>
      <c r="AC434" s="426"/>
      <c r="AD434" s="426"/>
      <c r="AE434" s="738"/>
      <c r="AF434" s="433"/>
    </row>
    <row r="435" spans="1:32" ht="13.5" customHeight="1">
      <c r="A435" s="2750" t="s">
        <v>359</v>
      </c>
      <c r="B435" s="2751"/>
      <c r="C435" s="2716"/>
      <c r="D435" s="2708"/>
      <c r="E435" s="2708"/>
      <c r="F435" s="2708"/>
      <c r="G435" s="2720"/>
      <c r="H435" s="2716"/>
      <c r="I435" s="2708"/>
      <c r="J435" s="2708"/>
      <c r="K435" s="2708"/>
      <c r="L435" s="2720"/>
      <c r="M435" s="2716" t="s">
        <v>365</v>
      </c>
      <c r="N435" s="2708"/>
      <c r="O435" s="2708" t="s">
        <v>369</v>
      </c>
      <c r="P435" s="2710">
        <f>COUNTIF(M391:M392,$BN$4)+COUNTIF(M403:M404,$BN$4)+COUNTIF(M415:M416,$BN$4)</f>
        <v>0</v>
      </c>
      <c r="Q435" s="2755" t="s">
        <v>370</v>
      </c>
      <c r="R435" s="2716"/>
      <c r="S435" s="2708"/>
      <c r="T435" s="2708"/>
      <c r="U435" s="2708"/>
      <c r="V435" s="2720"/>
      <c r="W435" s="2716" t="s">
        <v>366</v>
      </c>
      <c r="X435" s="2708"/>
      <c r="Y435" s="2708" t="s">
        <v>369</v>
      </c>
      <c r="Z435" s="2710">
        <f>COUNTIF(W391:Y396,$BN$4)+COUNTIF(W403:Y408,$BN$4)+COUNTIF(W415:Y420,$BN$4)</f>
        <v>0</v>
      </c>
      <c r="AA435" s="2755" t="s">
        <v>370</v>
      </c>
      <c r="AB435" s="2730" t="s">
        <v>367</v>
      </c>
      <c r="AC435" s="2731"/>
      <c r="AD435" s="2708" t="s">
        <v>369</v>
      </c>
      <c r="AE435" s="2709">
        <f>COUNTIF(AB391:AD396,$BN$4)+COUNTIF(AB403:AD408,$BN$4)+COUNTIF(AB415:AD420,$BN$4)</f>
        <v>0</v>
      </c>
      <c r="AF435" s="2695" t="s">
        <v>370</v>
      </c>
    </row>
    <row r="436" spans="1:32" ht="13.5" customHeight="1">
      <c r="A436" s="2750"/>
      <c r="B436" s="2751"/>
      <c r="C436" s="2752"/>
      <c r="D436" s="2734"/>
      <c r="E436" s="2734"/>
      <c r="F436" s="2734"/>
      <c r="G436" s="2753"/>
      <c r="H436" s="2752"/>
      <c r="I436" s="2734"/>
      <c r="J436" s="2734"/>
      <c r="K436" s="2734"/>
      <c r="L436" s="2753"/>
      <c r="M436" s="2752"/>
      <c r="N436" s="2734"/>
      <c r="O436" s="2734"/>
      <c r="P436" s="2754"/>
      <c r="Q436" s="2689"/>
      <c r="R436" s="2752"/>
      <c r="S436" s="2734"/>
      <c r="T436" s="2734"/>
      <c r="U436" s="2734"/>
      <c r="V436" s="2753"/>
      <c r="W436" s="2752"/>
      <c r="X436" s="2734"/>
      <c r="Y436" s="2734"/>
      <c r="Z436" s="2754"/>
      <c r="AA436" s="2689"/>
      <c r="AB436" s="2732"/>
      <c r="AC436" s="2733"/>
      <c r="AD436" s="2734"/>
      <c r="AE436" s="2709"/>
      <c r="AF436" s="2696"/>
    </row>
    <row r="437" spans="1:32" ht="13.5" customHeight="1">
      <c r="A437" s="2712" t="s">
        <v>358</v>
      </c>
      <c r="B437" s="2713"/>
      <c r="C437" s="2697" t="s">
        <v>355</v>
      </c>
      <c r="D437" s="2698"/>
      <c r="E437" s="2708" t="s">
        <v>369</v>
      </c>
      <c r="F437" s="2710">
        <f>COUNTIF(C397,$BN$4)+COUNTIF(C409,$BN$4)+COUNTIF(C421,$BN$4)</f>
        <v>0</v>
      </c>
      <c r="G437" s="2720" t="s">
        <v>370</v>
      </c>
      <c r="H437" s="2716"/>
      <c r="I437" s="2708"/>
      <c r="J437" s="2708"/>
      <c r="K437" s="2708"/>
      <c r="L437" s="2720"/>
      <c r="M437" s="2697" t="s">
        <v>354</v>
      </c>
      <c r="N437" s="2698"/>
      <c r="O437" s="2708" t="s">
        <v>369</v>
      </c>
      <c r="P437" s="2710">
        <f>COUNTIF(M397,$BN$4)+COUNTIF(M409,$BN$4)+COUNTIF(M421,$BN$4)</f>
        <v>0</v>
      </c>
      <c r="Q437" s="2720" t="s">
        <v>370</v>
      </c>
      <c r="R437" s="2716"/>
      <c r="S437" s="2708"/>
      <c r="T437" s="2708"/>
      <c r="U437" s="2708"/>
      <c r="V437" s="2720"/>
      <c r="W437" s="2730"/>
      <c r="X437" s="2731"/>
      <c r="Y437" s="2731"/>
      <c r="Z437" s="2731"/>
      <c r="AA437" s="2738"/>
      <c r="AB437" s="2742" t="s">
        <v>556</v>
      </c>
      <c r="AC437" s="2743"/>
      <c r="AD437" s="2708" t="s">
        <v>369</v>
      </c>
      <c r="AE437" s="2709">
        <f>COUNTIF(AB397,$BN$4)+COUNTIF(AB409,$BN$4)+COUNTIF(AB421,$BN$4)</f>
        <v>0</v>
      </c>
      <c r="AF437" s="2695" t="s">
        <v>370</v>
      </c>
    </row>
    <row r="438" spans="1:32" ht="13.5" customHeight="1">
      <c r="A438" s="2735"/>
      <c r="B438" s="2736"/>
      <c r="C438" s="2700"/>
      <c r="D438" s="2701"/>
      <c r="E438" s="2704"/>
      <c r="F438" s="2737"/>
      <c r="G438" s="2705"/>
      <c r="H438" s="2703"/>
      <c r="I438" s="2704"/>
      <c r="J438" s="2704"/>
      <c r="K438" s="2704"/>
      <c r="L438" s="2705"/>
      <c r="M438" s="2700"/>
      <c r="N438" s="2701"/>
      <c r="O438" s="2704"/>
      <c r="P438" s="2737"/>
      <c r="Q438" s="2705"/>
      <c r="R438" s="2703"/>
      <c r="S438" s="2704"/>
      <c r="T438" s="2704"/>
      <c r="U438" s="2704"/>
      <c r="V438" s="2705"/>
      <c r="W438" s="2739"/>
      <c r="X438" s="2740"/>
      <c r="Y438" s="2740"/>
      <c r="Z438" s="2740"/>
      <c r="AA438" s="2741"/>
      <c r="AB438" s="2744"/>
      <c r="AC438" s="2745"/>
      <c r="AD438" s="2734"/>
      <c r="AE438" s="2709"/>
      <c r="AF438" s="2696"/>
    </row>
    <row r="439" spans="1:32" ht="13.5" customHeight="1">
      <c r="A439" s="2735"/>
      <c r="B439" s="2736"/>
      <c r="C439" s="2746" t="s">
        <v>509</v>
      </c>
      <c r="D439" s="2747"/>
      <c r="E439" s="2708" t="s">
        <v>369</v>
      </c>
      <c r="F439" s="2710">
        <f>COUNTIF(C398,$BN$4)+COUNTIF(C410,$BN$4)+COUNTIF(C422,$BN$4)</f>
        <v>0</v>
      </c>
      <c r="G439" s="2720" t="s">
        <v>370</v>
      </c>
      <c r="H439" s="2716"/>
      <c r="I439" s="2708"/>
      <c r="J439" s="2708"/>
      <c r="K439" s="2708"/>
      <c r="L439" s="2720"/>
      <c r="M439" s="2746" t="s">
        <v>517</v>
      </c>
      <c r="N439" s="2747"/>
      <c r="O439" s="2708" t="s">
        <v>369</v>
      </c>
      <c r="P439" s="2710">
        <f>COUNTIF(M398,$BN$4)+COUNTIF(M410,$BN$4)+COUNTIF(M422,$BN$4)</f>
        <v>0</v>
      </c>
      <c r="Q439" s="2720" t="s">
        <v>370</v>
      </c>
      <c r="R439" s="2703"/>
      <c r="S439" s="2704"/>
      <c r="T439" s="2704"/>
      <c r="U439" s="2704"/>
      <c r="V439" s="2705"/>
      <c r="W439" s="2739"/>
      <c r="X439" s="2740"/>
      <c r="Y439" s="2740"/>
      <c r="Z439" s="2740"/>
      <c r="AA439" s="2741"/>
      <c r="AB439" s="2742" t="s">
        <v>364</v>
      </c>
      <c r="AC439" s="2743"/>
      <c r="AD439" s="2708" t="s">
        <v>369</v>
      </c>
      <c r="AE439" s="2709">
        <f>COUNTIF(AB398,$BN$4)+COUNTIF(AB410,$BN$4)+COUNTIF(AB422,$BN$4)</f>
        <v>0</v>
      </c>
      <c r="AF439" s="2695" t="s">
        <v>370</v>
      </c>
    </row>
    <row r="440" spans="1:32" ht="13.5" customHeight="1">
      <c r="A440" s="2735"/>
      <c r="B440" s="2736"/>
      <c r="C440" s="2748"/>
      <c r="D440" s="2749"/>
      <c r="E440" s="2704"/>
      <c r="F440" s="2737"/>
      <c r="G440" s="2705"/>
      <c r="H440" s="2703"/>
      <c r="I440" s="2704"/>
      <c r="J440" s="2704"/>
      <c r="K440" s="2704"/>
      <c r="L440" s="2705"/>
      <c r="M440" s="2748"/>
      <c r="N440" s="2749"/>
      <c r="O440" s="2704"/>
      <c r="P440" s="2737"/>
      <c r="Q440" s="2705"/>
      <c r="R440" s="2703"/>
      <c r="S440" s="2704"/>
      <c r="T440" s="2704"/>
      <c r="U440" s="2704"/>
      <c r="V440" s="2705"/>
      <c r="W440" s="2739"/>
      <c r="X440" s="2740"/>
      <c r="Y440" s="2740"/>
      <c r="Z440" s="2740"/>
      <c r="AA440" s="2741"/>
      <c r="AB440" s="2744"/>
      <c r="AC440" s="2745"/>
      <c r="AD440" s="2734"/>
      <c r="AE440" s="2709"/>
      <c r="AF440" s="2696"/>
    </row>
    <row r="441" spans="1:32" ht="13.5" customHeight="1">
      <c r="A441" s="2735"/>
      <c r="B441" s="2736"/>
      <c r="C441" s="2697"/>
      <c r="D441" s="2698"/>
      <c r="E441" s="2698"/>
      <c r="F441" s="2698"/>
      <c r="G441" s="2699"/>
      <c r="H441" s="2703"/>
      <c r="I441" s="2704"/>
      <c r="J441" s="2704"/>
      <c r="K441" s="2704"/>
      <c r="L441" s="2705"/>
      <c r="M441" s="2697"/>
      <c r="N441" s="2698"/>
      <c r="O441" s="2698"/>
      <c r="P441" s="2698"/>
      <c r="Q441" s="2699"/>
      <c r="R441" s="2703"/>
      <c r="S441" s="2704"/>
      <c r="T441" s="2704"/>
      <c r="U441" s="2704"/>
      <c r="V441" s="2705"/>
      <c r="W441" s="2739"/>
      <c r="X441" s="2740"/>
      <c r="Y441" s="2740"/>
      <c r="Z441" s="2740"/>
      <c r="AA441" s="2741"/>
      <c r="AB441" s="2706" t="s">
        <v>508</v>
      </c>
      <c r="AC441" s="2707"/>
      <c r="AD441" s="2708" t="s">
        <v>369</v>
      </c>
      <c r="AE441" s="2709">
        <f>COUNTIF(AD397,$BN$4)+COUNTIF(AD409,$BN$4)+COUNTIF(AD421,$BN$4)</f>
        <v>0</v>
      </c>
      <c r="AF441" s="2695" t="s">
        <v>370</v>
      </c>
    </row>
    <row r="442" spans="1:32" ht="13.5" customHeight="1">
      <c r="A442" s="2735"/>
      <c r="B442" s="2736"/>
      <c r="C442" s="2700"/>
      <c r="D442" s="2701"/>
      <c r="E442" s="2701"/>
      <c r="F442" s="2701"/>
      <c r="G442" s="2702"/>
      <c r="H442" s="2703"/>
      <c r="I442" s="2704"/>
      <c r="J442" s="2704"/>
      <c r="K442" s="2704"/>
      <c r="L442" s="2705"/>
      <c r="M442" s="2700"/>
      <c r="N442" s="2701"/>
      <c r="O442" s="2701"/>
      <c r="P442" s="2701"/>
      <c r="Q442" s="2702"/>
      <c r="R442" s="2703"/>
      <c r="S442" s="2704"/>
      <c r="T442" s="2704"/>
      <c r="U442" s="2704"/>
      <c r="V442" s="2705"/>
      <c r="W442" s="2739"/>
      <c r="X442" s="2740"/>
      <c r="Y442" s="2740"/>
      <c r="Z442" s="2740"/>
      <c r="AA442" s="2741"/>
      <c r="AB442" s="2706"/>
      <c r="AC442" s="2707"/>
      <c r="AD442" s="2704"/>
      <c r="AE442" s="2710"/>
      <c r="AF442" s="2711"/>
    </row>
    <row r="443" spans="1:32" ht="13.5" customHeight="1">
      <c r="A443" s="2712" t="s">
        <v>81</v>
      </c>
      <c r="B443" s="2713"/>
      <c r="C443" s="2716" t="s">
        <v>369</v>
      </c>
      <c r="D443" s="2718">
        <f>SUM(C429:G440)</f>
        <v>0</v>
      </c>
      <c r="E443" s="2718"/>
      <c r="F443" s="2718"/>
      <c r="G443" s="2720" t="s">
        <v>370</v>
      </c>
      <c r="H443" s="2708" t="s">
        <v>369</v>
      </c>
      <c r="I443" s="2710">
        <f>SUM(H429:L442)</f>
        <v>0</v>
      </c>
      <c r="J443" s="2710"/>
      <c r="K443" s="2710"/>
      <c r="L443" s="2720" t="s">
        <v>370</v>
      </c>
      <c r="M443" s="2708" t="s">
        <v>369</v>
      </c>
      <c r="N443" s="2718">
        <f>SUM(M429:Q442)</f>
        <v>0</v>
      </c>
      <c r="O443" s="2718"/>
      <c r="P443" s="2718"/>
      <c r="Q443" s="2720" t="s">
        <v>370</v>
      </c>
      <c r="R443" s="2708" t="s">
        <v>369</v>
      </c>
      <c r="S443" s="2710">
        <f>SUM(R429:V442)</f>
        <v>0</v>
      </c>
      <c r="T443" s="2710"/>
      <c r="U443" s="2710"/>
      <c r="V443" s="2720" t="s">
        <v>370</v>
      </c>
      <c r="W443" s="2708" t="s">
        <v>369</v>
      </c>
      <c r="X443" s="2724">
        <f>SUM(W429:AA442)</f>
        <v>0</v>
      </c>
      <c r="Y443" s="2724"/>
      <c r="Z443" s="2724"/>
      <c r="AA443" s="2720" t="s">
        <v>370</v>
      </c>
      <c r="AB443" s="2708" t="s">
        <v>369</v>
      </c>
      <c r="AC443" s="2726">
        <f>SUM(AB429:AF442)</f>
        <v>0</v>
      </c>
      <c r="AD443" s="2726"/>
      <c r="AE443" s="2726"/>
      <c r="AF443" s="2728" t="s">
        <v>370</v>
      </c>
    </row>
    <row r="444" spans="1:32" ht="13.5" customHeight="1" thickBot="1">
      <c r="A444" s="2714"/>
      <c r="B444" s="2715"/>
      <c r="C444" s="2717"/>
      <c r="D444" s="2719"/>
      <c r="E444" s="2719"/>
      <c r="F444" s="2719"/>
      <c r="G444" s="2721"/>
      <c r="H444" s="2722"/>
      <c r="I444" s="2723"/>
      <c r="J444" s="2723"/>
      <c r="K444" s="2723"/>
      <c r="L444" s="2721"/>
      <c r="M444" s="2722"/>
      <c r="N444" s="2719"/>
      <c r="O444" s="2719"/>
      <c r="P444" s="2719"/>
      <c r="Q444" s="2721"/>
      <c r="R444" s="2722"/>
      <c r="S444" s="2723"/>
      <c r="T444" s="2723"/>
      <c r="U444" s="2723"/>
      <c r="V444" s="2721"/>
      <c r="W444" s="2722"/>
      <c r="X444" s="2725"/>
      <c r="Y444" s="2725"/>
      <c r="Z444" s="2725"/>
      <c r="AA444" s="2721"/>
      <c r="AB444" s="2722"/>
      <c r="AC444" s="2727"/>
      <c r="AD444" s="2727"/>
      <c r="AE444" s="2727"/>
      <c r="AF444" s="2729"/>
    </row>
    <row r="445" spans="1:32" ht="13.5" customHeight="1">
      <c r="A445" s="2661" t="s">
        <v>550</v>
      </c>
      <c r="B445" s="2662"/>
      <c r="C445" s="2662"/>
      <c r="D445" s="2662"/>
      <c r="E445" s="2662"/>
      <c r="F445" s="2662"/>
      <c r="G445" s="2662"/>
      <c r="H445" s="2662"/>
      <c r="I445" s="2662"/>
      <c r="J445" s="2662"/>
      <c r="K445" s="2662"/>
      <c r="L445" s="2662"/>
      <c r="M445" s="2662"/>
      <c r="N445" s="2662"/>
      <c r="O445" s="2662"/>
      <c r="P445" s="2662"/>
      <c r="Q445" s="2662"/>
      <c r="R445" s="2662"/>
      <c r="S445" s="2662"/>
      <c r="T445" s="2662"/>
      <c r="U445" s="2662"/>
      <c r="V445" s="2662"/>
      <c r="W445" s="2662"/>
      <c r="X445" s="2662"/>
      <c r="Y445" s="2662"/>
      <c r="Z445" s="2662"/>
      <c r="AA445" s="2662"/>
      <c r="AB445" s="2662"/>
      <c r="AC445" s="2662"/>
      <c r="AD445" s="2662"/>
      <c r="AE445" s="2662"/>
      <c r="AF445" s="2663"/>
    </row>
    <row r="446" spans="1:32" ht="13.5" customHeight="1">
      <c r="A446" s="2664"/>
      <c r="B446" s="2665"/>
      <c r="C446" s="2665"/>
      <c r="D446" s="2665"/>
      <c r="E446" s="2665"/>
      <c r="F446" s="2665"/>
      <c r="G446" s="2665"/>
      <c r="H446" s="2665"/>
      <c r="I446" s="2665"/>
      <c r="J446" s="2665"/>
      <c r="K446" s="2665"/>
      <c r="L446" s="2665"/>
      <c r="M446" s="2665"/>
      <c r="N446" s="2665"/>
      <c r="O446" s="2665"/>
      <c r="P446" s="2665"/>
      <c r="Q446" s="2665"/>
      <c r="R446" s="2665"/>
      <c r="S446" s="2665"/>
      <c r="T446" s="2665"/>
      <c r="U446" s="2665"/>
      <c r="V446" s="2665"/>
      <c r="W446" s="2665"/>
      <c r="X446" s="2665"/>
      <c r="Y446" s="2665"/>
      <c r="Z446" s="2665"/>
      <c r="AA446" s="2665"/>
      <c r="AB446" s="2665"/>
      <c r="AC446" s="2665"/>
      <c r="AD446" s="2665"/>
      <c r="AE446" s="2665"/>
      <c r="AF446" s="2666"/>
    </row>
    <row r="447" spans="1:32" ht="13.5" customHeight="1">
      <c r="A447" s="2667" t="s">
        <v>356</v>
      </c>
      <c r="B447" s="2668"/>
      <c r="C447" s="2669">
        <v>1500</v>
      </c>
      <c r="D447" s="2670"/>
      <c r="E447" s="2670"/>
      <c r="F447" s="2670"/>
      <c r="G447" s="2670"/>
      <c r="H447" s="2671">
        <v>1200</v>
      </c>
      <c r="I447" s="2672"/>
      <c r="J447" s="2672"/>
      <c r="K447" s="2672"/>
      <c r="L447" s="2672"/>
      <c r="M447" s="2670">
        <v>900</v>
      </c>
      <c r="N447" s="2670"/>
      <c r="O447" s="2670"/>
      <c r="P447" s="2670"/>
      <c r="Q447" s="2670"/>
      <c r="R447" s="2672">
        <v>750</v>
      </c>
      <c r="S447" s="2672"/>
      <c r="T447" s="2672"/>
      <c r="U447" s="2672"/>
      <c r="V447" s="2672"/>
      <c r="W447" s="2673">
        <v>600</v>
      </c>
      <c r="X447" s="2673"/>
      <c r="Y447" s="2673"/>
      <c r="Z447" s="2673"/>
      <c r="AA447" s="2673"/>
      <c r="AB447" s="2674">
        <v>300</v>
      </c>
      <c r="AC447" s="2674"/>
      <c r="AD447" s="2674"/>
      <c r="AE447" s="2674"/>
      <c r="AF447" s="2675"/>
    </row>
    <row r="448" spans="1:32" ht="13.5" customHeight="1">
      <c r="A448" s="2676" t="s">
        <v>357</v>
      </c>
      <c r="B448" s="2677"/>
      <c r="C448" s="2678">
        <v>6000</v>
      </c>
      <c r="D448" s="2678"/>
      <c r="E448" s="2678"/>
      <c r="F448" s="2678"/>
      <c r="G448" s="2678"/>
      <c r="H448" s="2679">
        <v>4800</v>
      </c>
      <c r="I448" s="2679"/>
      <c r="J448" s="2679"/>
      <c r="K448" s="2679"/>
      <c r="L448" s="2679"/>
      <c r="M448" s="2678">
        <v>3600</v>
      </c>
      <c r="N448" s="2678"/>
      <c r="O448" s="2678"/>
      <c r="P448" s="2678"/>
      <c r="Q448" s="2678"/>
      <c r="R448" s="2679">
        <v>3000</v>
      </c>
      <c r="S448" s="2679"/>
      <c r="T448" s="2679"/>
      <c r="U448" s="2679"/>
      <c r="V448" s="2679"/>
      <c r="W448" s="2680">
        <v>2400</v>
      </c>
      <c r="X448" s="2681"/>
      <c r="Y448" s="2681"/>
      <c r="Z448" s="2681"/>
      <c r="AA448" s="2681"/>
      <c r="AB448" s="2682">
        <v>1200</v>
      </c>
      <c r="AC448" s="2683"/>
      <c r="AD448" s="2683"/>
      <c r="AE448" s="2683"/>
      <c r="AF448" s="2684"/>
    </row>
    <row r="449" spans="1:32" ht="13.5" customHeight="1">
      <c r="A449" s="2685" t="s">
        <v>350</v>
      </c>
      <c r="B449" s="2686"/>
      <c r="C449" s="438"/>
      <c r="D449" s="2687" t="s">
        <v>515</v>
      </c>
      <c r="E449" s="2688"/>
      <c r="F449" s="2688"/>
      <c r="G449" s="2689"/>
      <c r="H449" s="296"/>
      <c r="I449" s="314"/>
      <c r="J449" s="314"/>
      <c r="K449" s="314"/>
      <c r="L449" s="902"/>
      <c r="M449" s="434"/>
      <c r="N449" s="435"/>
      <c r="O449" s="435"/>
      <c r="P449" s="435"/>
      <c r="Q449" s="903"/>
      <c r="R449" s="438"/>
      <c r="S449" s="2690" t="s">
        <v>526</v>
      </c>
      <c r="T449" s="2691"/>
      <c r="U449" s="2691"/>
      <c r="V449" s="2692"/>
      <c r="W449" s="443"/>
      <c r="X449" s="888"/>
      <c r="Y449" s="888"/>
      <c r="Z449" s="888"/>
      <c r="AA449" s="903"/>
      <c r="AB449" s="445"/>
      <c r="AC449" s="2693"/>
      <c r="AD449" s="2693"/>
      <c r="AE449" s="2693"/>
      <c r="AF449" s="2694"/>
    </row>
    <row r="450" spans="1:32" ht="13.5" customHeight="1" thickBot="1">
      <c r="A450" s="2622" t="s">
        <v>352</v>
      </c>
      <c r="B450" s="2623"/>
      <c r="C450" s="317"/>
      <c r="D450" s="291"/>
      <c r="E450" s="291"/>
      <c r="F450" s="291"/>
      <c r="G450" s="417"/>
      <c r="H450" s="345"/>
      <c r="I450" s="2624" t="s">
        <v>520</v>
      </c>
      <c r="J450" s="2624"/>
      <c r="K450" s="2624"/>
      <c r="L450" s="2624"/>
      <c r="M450" s="345"/>
      <c r="N450" s="2625" t="s">
        <v>521</v>
      </c>
      <c r="O450" s="2626"/>
      <c r="P450" s="2626"/>
      <c r="Q450" s="2627"/>
      <c r="R450" s="292"/>
      <c r="S450" s="905"/>
      <c r="T450" s="905"/>
      <c r="U450" s="905"/>
      <c r="V450" s="886"/>
      <c r="W450" s="345"/>
      <c r="X450" s="887" t="s">
        <v>527</v>
      </c>
      <c r="Y450" s="905"/>
      <c r="Z450" s="905"/>
      <c r="AA450" s="418"/>
      <c r="AB450" s="345"/>
      <c r="AC450" s="2626" t="s">
        <v>516</v>
      </c>
      <c r="AD450" s="2626"/>
      <c r="AE450" s="2626"/>
      <c r="AF450" s="2628"/>
    </row>
    <row r="451" spans="1:32" ht="13.5" customHeight="1">
      <c r="A451" s="2629" t="s">
        <v>552</v>
      </c>
      <c r="B451" s="2629"/>
      <c r="C451" s="2629"/>
      <c r="D451" s="2629"/>
      <c r="E451" s="2629"/>
      <c r="F451" s="2629"/>
      <c r="G451" s="2629"/>
      <c r="H451" s="2629"/>
      <c r="I451" s="2629"/>
      <c r="J451" s="2629"/>
      <c r="K451" s="2629"/>
      <c r="L451" s="2629"/>
      <c r="M451" s="2629"/>
      <c r="N451" s="2629"/>
      <c r="O451" s="2629"/>
      <c r="P451" s="2629"/>
      <c r="Q451" s="2629"/>
      <c r="R451" s="2629"/>
      <c r="S451" s="2629"/>
      <c r="T451" s="2629"/>
      <c r="U451" s="2629"/>
      <c r="V451" s="2630"/>
      <c r="W451" s="2633" t="s">
        <v>356</v>
      </c>
      <c r="X451" s="2634"/>
      <c r="Y451" s="2635"/>
      <c r="Z451" s="2642" t="str">
        <f>IF(COUNTIF(C449,$BN$4)*C447+COUNTIF(H450,$BN$4)*H447+COUNTIF(M450,$BN$4)*M447+COUNTIF(R449,$BN$4)*R447+COUNTIF(W450,$BN$4)*W447+COUNTIF(AB450,$BN$4)*AB447+C427*D443+H427*I443+M427*N443+R427*S443+W427*X443+AB427*AC443=0,"",COUNTIF(C449,$BN$4)*C447+COUNTIF(H450,$BN$4)*H447+COUNTIF(M450,$BN$4)*M447+COUNTIF(R449,$BN$4)*R447+COUNTIF(W450,$BN$4)*W447+COUNTIF(AB450,$BN$4)*AB447+C427*D443+H427*I443+M427*N443+R427*S443+W427*X443+AB427*AC443)</f>
        <v/>
      </c>
      <c r="AA451" s="2642"/>
      <c r="AB451" s="2642"/>
      <c r="AC451" s="2642"/>
      <c r="AD451" s="2642"/>
      <c r="AE451" s="2645" t="s">
        <v>551</v>
      </c>
      <c r="AF451" s="2646"/>
    </row>
    <row r="452" spans="1:32" ht="13.5" customHeight="1">
      <c r="A452" s="2631"/>
      <c r="B452" s="2631"/>
      <c r="C452" s="2631"/>
      <c r="D452" s="2631"/>
      <c r="E452" s="2631"/>
      <c r="F452" s="2631"/>
      <c r="G452" s="2631"/>
      <c r="H452" s="2631"/>
      <c r="I452" s="2631"/>
      <c r="J452" s="2631"/>
      <c r="K452" s="2631"/>
      <c r="L452" s="2631"/>
      <c r="M452" s="2631"/>
      <c r="N452" s="2631"/>
      <c r="O452" s="2631"/>
      <c r="P452" s="2631"/>
      <c r="Q452" s="2631"/>
      <c r="R452" s="2631"/>
      <c r="S452" s="2631"/>
      <c r="T452" s="2631"/>
      <c r="U452" s="2631"/>
      <c r="V452" s="2632"/>
      <c r="W452" s="2636"/>
      <c r="X452" s="2637"/>
      <c r="Y452" s="2638"/>
      <c r="Z452" s="2643"/>
      <c r="AA452" s="2643"/>
      <c r="AB452" s="2643"/>
      <c r="AC452" s="2643"/>
      <c r="AD452" s="2643"/>
      <c r="AE452" s="2647"/>
      <c r="AF452" s="2648"/>
    </row>
    <row r="453" spans="1:32" ht="13.5" customHeight="1">
      <c r="A453" s="2631"/>
      <c r="B453" s="2631"/>
      <c r="C453" s="2631"/>
      <c r="D453" s="2631"/>
      <c r="E453" s="2631"/>
      <c r="F453" s="2631"/>
      <c r="G453" s="2631"/>
      <c r="H453" s="2631"/>
      <c r="I453" s="2631"/>
      <c r="J453" s="2631"/>
      <c r="K453" s="2631"/>
      <c r="L453" s="2631"/>
      <c r="M453" s="2631"/>
      <c r="N453" s="2631"/>
      <c r="O453" s="2631"/>
      <c r="P453" s="2631"/>
      <c r="Q453" s="2631"/>
      <c r="R453" s="2631"/>
      <c r="S453" s="2631"/>
      <c r="T453" s="2631"/>
      <c r="U453" s="2631"/>
      <c r="V453" s="2632"/>
      <c r="W453" s="2639"/>
      <c r="X453" s="2640"/>
      <c r="Y453" s="2641"/>
      <c r="Z453" s="2644"/>
      <c r="AA453" s="2644"/>
      <c r="AB453" s="2644"/>
      <c r="AC453" s="2644"/>
      <c r="AD453" s="2644"/>
      <c r="AE453" s="2649"/>
      <c r="AF453" s="2650"/>
    </row>
    <row r="454" spans="1:32" ht="13.5" customHeight="1">
      <c r="A454" s="2631"/>
      <c r="B454" s="2631"/>
      <c r="C454" s="2631"/>
      <c r="D454" s="2631"/>
      <c r="E454" s="2631"/>
      <c r="F454" s="2631"/>
      <c r="G454" s="2631"/>
      <c r="H454" s="2631"/>
      <c r="I454" s="2631"/>
      <c r="J454" s="2631"/>
      <c r="K454" s="2631"/>
      <c r="L454" s="2631"/>
      <c r="M454" s="2631"/>
      <c r="N454" s="2631"/>
      <c r="O454" s="2631"/>
      <c r="P454" s="2631"/>
      <c r="Q454" s="2631"/>
      <c r="R454" s="2631"/>
      <c r="S454" s="2631"/>
      <c r="T454" s="2631"/>
      <c r="U454" s="2631"/>
      <c r="V454" s="2632"/>
      <c r="W454" s="2651" t="s">
        <v>357</v>
      </c>
      <c r="X454" s="2652"/>
      <c r="Y454" s="2653"/>
      <c r="Z454" s="2657" t="str">
        <f>IF(COUNTIF(C449,$BN$4)*C448+COUNTIF(H450,$BN$4)*H448+COUNTIF(M450,$BN$4)*M448+COUNTIF(R449,$BN$4)*R448+COUNTIF(W450,$BN$4)*W448+COUNTIF(AB450,$BN$4)*AB448+C428*D443+H428*I443+M428*N443+R428*S443+W428*X443+AB428*AC443=0,"",COUNTIF(C449,$BN$4)*C448+COUNTIF(H450,$BN$4)*H448+COUNTIF(M450,$BN$4)*M448+COUNTIF(R449,$BN$4)*R448+COUNTIF(W450,$BN$4)*W448+COUNTIF(AB450,$BN$4)*AB448+C428*D443+H428*I443+M428*N443+R428*S443+W428*X443+AB428*AC443)</f>
        <v/>
      </c>
      <c r="AA454" s="2657"/>
      <c r="AB454" s="2657"/>
      <c r="AC454" s="2657"/>
      <c r="AD454" s="2657"/>
      <c r="AE454" s="2647" t="s">
        <v>551</v>
      </c>
      <c r="AF454" s="2648"/>
    </row>
    <row r="455" spans="1:32" ht="13.5" customHeight="1">
      <c r="A455" s="2631"/>
      <c r="B455" s="2631"/>
      <c r="C455" s="2631"/>
      <c r="D455" s="2631"/>
      <c r="E455" s="2631"/>
      <c r="F455" s="2631"/>
      <c r="G455" s="2631"/>
      <c r="H455" s="2631"/>
      <c r="I455" s="2631"/>
      <c r="J455" s="2631"/>
      <c r="K455" s="2631"/>
      <c r="L455" s="2631"/>
      <c r="M455" s="2631"/>
      <c r="N455" s="2631"/>
      <c r="O455" s="2631"/>
      <c r="P455" s="2631"/>
      <c r="Q455" s="2631"/>
      <c r="R455" s="2631"/>
      <c r="S455" s="2631"/>
      <c r="T455" s="2631"/>
      <c r="U455" s="2631"/>
      <c r="V455" s="2632"/>
      <c r="W455" s="2636"/>
      <c r="X455" s="2637"/>
      <c r="Y455" s="2638"/>
      <c r="Z455" s="2643"/>
      <c r="AA455" s="2643"/>
      <c r="AB455" s="2643"/>
      <c r="AC455" s="2643"/>
      <c r="AD455" s="2643"/>
      <c r="AE455" s="2647"/>
      <c r="AF455" s="2648"/>
    </row>
    <row r="456" spans="1:32" ht="13.5" customHeight="1" thickBot="1">
      <c r="A456" s="2631"/>
      <c r="B456" s="2631"/>
      <c r="C456" s="2631"/>
      <c r="D456" s="2631"/>
      <c r="E456" s="2631"/>
      <c r="F456" s="2631"/>
      <c r="G456" s="2631"/>
      <c r="H456" s="2631"/>
      <c r="I456" s="2631"/>
      <c r="J456" s="2631"/>
      <c r="K456" s="2631"/>
      <c r="L456" s="2631"/>
      <c r="M456" s="2631"/>
      <c r="N456" s="2631"/>
      <c r="O456" s="2631"/>
      <c r="P456" s="2631"/>
      <c r="Q456" s="2631"/>
      <c r="R456" s="2631"/>
      <c r="S456" s="2631"/>
      <c r="T456" s="2631"/>
      <c r="U456" s="2631"/>
      <c r="V456" s="2632"/>
      <c r="W456" s="2654"/>
      <c r="X456" s="2655"/>
      <c r="Y456" s="2656"/>
      <c r="Z456" s="2658"/>
      <c r="AA456" s="2658"/>
      <c r="AB456" s="2658"/>
      <c r="AC456" s="2658"/>
      <c r="AD456" s="2658"/>
      <c r="AE456" s="2659"/>
      <c r="AF456" s="2660"/>
    </row>
  </sheetData>
  <mergeCells count="2424">
    <mergeCell ref="AH222:AI222"/>
    <mergeCell ref="AP222:AS222"/>
    <mergeCell ref="AU222:AX222"/>
    <mergeCell ref="BJ222:BM222"/>
    <mergeCell ref="AH223:BC228"/>
    <mergeCell ref="BD223:BF225"/>
    <mergeCell ref="BG223:BK225"/>
    <mergeCell ref="BL223:BM225"/>
    <mergeCell ref="BD226:BF228"/>
    <mergeCell ref="BG226:BK228"/>
    <mergeCell ref="BL226:BM228"/>
    <mergeCell ref="AH217:BM218"/>
    <mergeCell ref="AH219:AI219"/>
    <mergeCell ref="AJ219:AN219"/>
    <mergeCell ref="AO219:AS219"/>
    <mergeCell ref="AT219:AX219"/>
    <mergeCell ref="AY219:BC219"/>
    <mergeCell ref="BD219:BH219"/>
    <mergeCell ref="BI219:BM219"/>
    <mergeCell ref="AH220:AI220"/>
    <mergeCell ref="AJ220:AN220"/>
    <mergeCell ref="AO220:AS220"/>
    <mergeCell ref="AT220:AX220"/>
    <mergeCell ref="AY220:BC220"/>
    <mergeCell ref="BD220:BH220"/>
    <mergeCell ref="BI220:BM220"/>
    <mergeCell ref="AH221:AI221"/>
    <mergeCell ref="AK221:AN221"/>
    <mergeCell ref="AZ221:BC221"/>
    <mergeCell ref="BJ221:BM221"/>
    <mergeCell ref="BM211:BM212"/>
    <mergeCell ref="AJ213:AN214"/>
    <mergeCell ref="AO213:AS214"/>
    <mergeCell ref="AT213:AX214"/>
    <mergeCell ref="BI213:BJ214"/>
    <mergeCell ref="BK213:BK214"/>
    <mergeCell ref="BL213:BL214"/>
    <mergeCell ref="BM213:BM214"/>
    <mergeCell ref="AH215:AI216"/>
    <mergeCell ref="AJ215:AJ216"/>
    <mergeCell ref="AK215:AM216"/>
    <mergeCell ref="AN215:AN216"/>
    <mergeCell ref="AO215:AO216"/>
    <mergeCell ref="AP215:AR216"/>
    <mergeCell ref="AS215:AS216"/>
    <mergeCell ref="AT215:AT216"/>
    <mergeCell ref="AU215:AW216"/>
    <mergeCell ref="AX215:AX216"/>
    <mergeCell ref="AY215:AY216"/>
    <mergeCell ref="AZ215:BB216"/>
    <mergeCell ref="BC215:BC216"/>
    <mergeCell ref="BD215:BD216"/>
    <mergeCell ref="BE215:BG216"/>
    <mergeCell ref="BH215:BH216"/>
    <mergeCell ref="BI215:BI216"/>
    <mergeCell ref="BJ215:BL216"/>
    <mergeCell ref="BM215:BM216"/>
    <mergeCell ref="BI207:BJ208"/>
    <mergeCell ref="BK207:BK208"/>
    <mergeCell ref="BL207:BL208"/>
    <mergeCell ref="BM207:BM208"/>
    <mergeCell ref="AH209:AI214"/>
    <mergeCell ref="AJ209:AK210"/>
    <mergeCell ref="AL209:AL210"/>
    <mergeCell ref="AM209:AM210"/>
    <mergeCell ref="AN209:AN210"/>
    <mergeCell ref="AO209:AS210"/>
    <mergeCell ref="AT209:AU210"/>
    <mergeCell ref="AV209:AV210"/>
    <mergeCell ref="AW209:AW210"/>
    <mergeCell ref="AX209:AX210"/>
    <mergeCell ref="AY209:BC214"/>
    <mergeCell ref="BD209:BH214"/>
    <mergeCell ref="BI209:BJ210"/>
    <mergeCell ref="BK209:BK210"/>
    <mergeCell ref="BL209:BL210"/>
    <mergeCell ref="BM209:BM210"/>
    <mergeCell ref="AJ211:AK212"/>
    <mergeCell ref="AL211:AL212"/>
    <mergeCell ref="AM211:AM212"/>
    <mergeCell ref="AN211:AN212"/>
    <mergeCell ref="AO211:AS212"/>
    <mergeCell ref="AT211:AU212"/>
    <mergeCell ref="AV211:AV212"/>
    <mergeCell ref="AW211:AW212"/>
    <mergeCell ref="AX211:AX212"/>
    <mergeCell ref="BI211:BJ212"/>
    <mergeCell ref="BK211:BK212"/>
    <mergeCell ref="BL211:BL212"/>
    <mergeCell ref="AH205:AI206"/>
    <mergeCell ref="AJ205:AN206"/>
    <mergeCell ref="AO205:AP206"/>
    <mergeCell ref="AQ205:AQ206"/>
    <mergeCell ref="AR205:AR206"/>
    <mergeCell ref="AS205:AS206"/>
    <mergeCell ref="AT205:AX206"/>
    <mergeCell ref="AY205:BC206"/>
    <mergeCell ref="BD205:BE206"/>
    <mergeCell ref="BF205:BF206"/>
    <mergeCell ref="BG205:BG206"/>
    <mergeCell ref="BH205:BH206"/>
    <mergeCell ref="AH207:AI208"/>
    <mergeCell ref="AJ207:AN208"/>
    <mergeCell ref="AO207:AS208"/>
    <mergeCell ref="AT207:AU208"/>
    <mergeCell ref="AV207:AV208"/>
    <mergeCell ref="AW207:AW208"/>
    <mergeCell ref="AX207:AX208"/>
    <mergeCell ref="AY207:BC208"/>
    <mergeCell ref="BD207:BE208"/>
    <mergeCell ref="BF207:BF208"/>
    <mergeCell ref="BG207:BG208"/>
    <mergeCell ref="BH207:BH208"/>
    <mergeCell ref="AH201:AI202"/>
    <mergeCell ref="AJ201:AK202"/>
    <mergeCell ref="AL201:AL202"/>
    <mergeCell ref="AM201:AM202"/>
    <mergeCell ref="AN201:AN202"/>
    <mergeCell ref="AO201:AS202"/>
    <mergeCell ref="AT201:AX202"/>
    <mergeCell ref="AY201:AZ202"/>
    <mergeCell ref="BA201:BA202"/>
    <mergeCell ref="BB201:BB202"/>
    <mergeCell ref="BC201:BC202"/>
    <mergeCell ref="BD201:BH202"/>
    <mergeCell ref="BI201:BM202"/>
    <mergeCell ref="AH203:AI204"/>
    <mergeCell ref="AJ203:AN204"/>
    <mergeCell ref="AO203:AP204"/>
    <mergeCell ref="AQ203:AQ204"/>
    <mergeCell ref="AR203:AR204"/>
    <mergeCell ref="AS203:AS204"/>
    <mergeCell ref="AT203:AU204"/>
    <mergeCell ref="AV203:AV204"/>
    <mergeCell ref="AW203:AW204"/>
    <mergeCell ref="AX203:AX204"/>
    <mergeCell ref="AY203:BC204"/>
    <mergeCell ref="BD203:BE204"/>
    <mergeCell ref="BF203:BF204"/>
    <mergeCell ref="BG203:BG204"/>
    <mergeCell ref="BH203:BH204"/>
    <mergeCell ref="BI203:BJ204"/>
    <mergeCell ref="BK203:BK204"/>
    <mergeCell ref="BL203:BL204"/>
    <mergeCell ref="BM203:BM204"/>
    <mergeCell ref="AH195:AX196"/>
    <mergeCell ref="AY195:BM196"/>
    <mergeCell ref="AH197:BM198"/>
    <mergeCell ref="AH199:AI199"/>
    <mergeCell ref="AJ199:AN199"/>
    <mergeCell ref="AO199:AS199"/>
    <mergeCell ref="AT199:AX199"/>
    <mergeCell ref="AY199:BC199"/>
    <mergeCell ref="BD199:BH199"/>
    <mergeCell ref="BI199:BM199"/>
    <mergeCell ref="AH200:AI200"/>
    <mergeCell ref="AJ200:AN200"/>
    <mergeCell ref="AO200:AS200"/>
    <mergeCell ref="AT200:AX200"/>
    <mergeCell ref="AY200:BC200"/>
    <mergeCell ref="BD200:BH200"/>
    <mergeCell ref="BI200:BM200"/>
    <mergeCell ref="AH183:AH186"/>
    <mergeCell ref="AK183:AN183"/>
    <mergeCell ref="AZ183:BC183"/>
    <mergeCell ref="BJ183:BM183"/>
    <mergeCell ref="AP184:AS184"/>
    <mergeCell ref="AU184:AX184"/>
    <mergeCell ref="BJ184:BM184"/>
    <mergeCell ref="AP185:AS185"/>
    <mergeCell ref="BJ185:BM185"/>
    <mergeCell ref="AI186:AI192"/>
    <mergeCell ref="AT186:AX186"/>
    <mergeCell ref="BD186:BH186"/>
    <mergeCell ref="BI186:BM186"/>
    <mergeCell ref="AH187:AH194"/>
    <mergeCell ref="AU187:AX187"/>
    <mergeCell ref="AU188:AX188"/>
    <mergeCell ref="BG189:BH189"/>
    <mergeCell ref="BG190:BH190"/>
    <mergeCell ref="BG191:BH191"/>
    <mergeCell ref="BG192:BH192"/>
    <mergeCell ref="AI193:AI194"/>
    <mergeCell ref="AK193:AN193"/>
    <mergeCell ref="AS193:AS194"/>
    <mergeCell ref="AU193:AX193"/>
    <mergeCell ref="BC193:BC194"/>
    <mergeCell ref="BL193:BM193"/>
    <mergeCell ref="AK194:AN194"/>
    <mergeCell ref="AU194:AX194"/>
    <mergeCell ref="AK170:AN170"/>
    <mergeCell ref="AU170:AX170"/>
    <mergeCell ref="AH171:AH174"/>
    <mergeCell ref="AK171:AN171"/>
    <mergeCell ref="AZ171:BC171"/>
    <mergeCell ref="BJ171:BM171"/>
    <mergeCell ref="AP172:AS172"/>
    <mergeCell ref="AU172:AX172"/>
    <mergeCell ref="BJ172:BM172"/>
    <mergeCell ref="AP173:AS173"/>
    <mergeCell ref="BJ173:BM173"/>
    <mergeCell ref="AI174:AI180"/>
    <mergeCell ref="AT174:AX174"/>
    <mergeCell ref="BD174:BH174"/>
    <mergeCell ref="BI174:BM174"/>
    <mergeCell ref="AH175:AH182"/>
    <mergeCell ref="AU175:AX175"/>
    <mergeCell ref="AU176:AX176"/>
    <mergeCell ref="BG177:BH177"/>
    <mergeCell ref="BG178:BH178"/>
    <mergeCell ref="BG179:BH179"/>
    <mergeCell ref="BG180:BH180"/>
    <mergeCell ref="AI181:AI182"/>
    <mergeCell ref="AK181:AN181"/>
    <mergeCell ref="AS181:AS182"/>
    <mergeCell ref="AU181:AX181"/>
    <mergeCell ref="BC181:BC182"/>
    <mergeCell ref="BL181:BM181"/>
    <mergeCell ref="AK182:AN182"/>
    <mergeCell ref="AU182:AX182"/>
    <mergeCell ref="AJ158:AN158"/>
    <mergeCell ref="AO158:AS158"/>
    <mergeCell ref="AT158:AX158"/>
    <mergeCell ref="AY158:BC158"/>
    <mergeCell ref="BD158:BH158"/>
    <mergeCell ref="BI158:BM158"/>
    <mergeCell ref="AH159:AH162"/>
    <mergeCell ref="AK159:AN159"/>
    <mergeCell ref="AZ159:BC159"/>
    <mergeCell ref="BJ159:BM159"/>
    <mergeCell ref="AP160:AS160"/>
    <mergeCell ref="AU160:AX160"/>
    <mergeCell ref="BJ160:BM160"/>
    <mergeCell ref="AP161:AS161"/>
    <mergeCell ref="BJ161:BM161"/>
    <mergeCell ref="AI162:AI168"/>
    <mergeCell ref="AT162:AX162"/>
    <mergeCell ref="BD162:BH162"/>
    <mergeCell ref="BI162:BM162"/>
    <mergeCell ref="AH163:AH170"/>
    <mergeCell ref="AU163:AX163"/>
    <mergeCell ref="AU164:AX164"/>
    <mergeCell ref="BG165:BH165"/>
    <mergeCell ref="BG166:BH166"/>
    <mergeCell ref="BG167:BH167"/>
    <mergeCell ref="BG168:BH168"/>
    <mergeCell ref="AI169:AI170"/>
    <mergeCell ref="AK169:AN169"/>
    <mergeCell ref="AS169:AS170"/>
    <mergeCell ref="AU169:AX169"/>
    <mergeCell ref="BC169:BC170"/>
    <mergeCell ref="BL169:BM169"/>
    <mergeCell ref="AH146:AI146"/>
    <mergeCell ref="AP146:AS146"/>
    <mergeCell ref="AU146:AX146"/>
    <mergeCell ref="BJ146:BM146"/>
    <mergeCell ref="AH147:BC152"/>
    <mergeCell ref="BD147:BF149"/>
    <mergeCell ref="BG147:BK149"/>
    <mergeCell ref="BL147:BM149"/>
    <mergeCell ref="BD150:BF152"/>
    <mergeCell ref="BG150:BK152"/>
    <mergeCell ref="BL150:BM152"/>
    <mergeCell ref="AH154:AS155"/>
    <mergeCell ref="AU154:AW155"/>
    <mergeCell ref="AX154:BG155"/>
    <mergeCell ref="BH154:BK155"/>
    <mergeCell ref="BL154:BL155"/>
    <mergeCell ref="AJ157:AN157"/>
    <mergeCell ref="AO157:AS157"/>
    <mergeCell ref="AT157:AX157"/>
    <mergeCell ref="AY157:BC157"/>
    <mergeCell ref="BD157:BH157"/>
    <mergeCell ref="BI157:BM157"/>
    <mergeCell ref="AH141:BM142"/>
    <mergeCell ref="AH143:AI143"/>
    <mergeCell ref="AJ143:AN143"/>
    <mergeCell ref="AO143:AS143"/>
    <mergeCell ref="AT143:AX143"/>
    <mergeCell ref="AY143:BC143"/>
    <mergeCell ref="BD143:BH143"/>
    <mergeCell ref="BI143:BM143"/>
    <mergeCell ref="AH144:AI144"/>
    <mergeCell ref="AJ144:AN144"/>
    <mergeCell ref="AO144:AS144"/>
    <mergeCell ref="AT144:AX144"/>
    <mergeCell ref="AY144:BC144"/>
    <mergeCell ref="BD144:BH144"/>
    <mergeCell ref="BI144:BM144"/>
    <mergeCell ref="AH145:AI145"/>
    <mergeCell ref="AK145:AN145"/>
    <mergeCell ref="AZ145:BC145"/>
    <mergeCell ref="BJ145:BM145"/>
    <mergeCell ref="BM135:BM136"/>
    <mergeCell ref="AJ137:AN138"/>
    <mergeCell ref="AO137:AS138"/>
    <mergeCell ref="AT137:AX138"/>
    <mergeCell ref="BI137:BJ138"/>
    <mergeCell ref="BK137:BK138"/>
    <mergeCell ref="BL137:BL138"/>
    <mergeCell ref="BM137:BM138"/>
    <mergeCell ref="AH139:AI140"/>
    <mergeCell ref="AJ139:AJ140"/>
    <mergeCell ref="AK139:AM140"/>
    <mergeCell ref="AN139:AN140"/>
    <mergeCell ref="AO139:AO140"/>
    <mergeCell ref="AP139:AR140"/>
    <mergeCell ref="AS139:AS140"/>
    <mergeCell ref="AT139:AT140"/>
    <mergeCell ref="AU139:AW140"/>
    <mergeCell ref="AX139:AX140"/>
    <mergeCell ref="AY139:AY140"/>
    <mergeCell ref="AZ139:BB140"/>
    <mergeCell ref="BC139:BC140"/>
    <mergeCell ref="BD139:BD140"/>
    <mergeCell ref="BE139:BG140"/>
    <mergeCell ref="BH139:BH140"/>
    <mergeCell ref="BI139:BI140"/>
    <mergeCell ref="BJ139:BL140"/>
    <mergeCell ref="BM139:BM140"/>
    <mergeCell ref="BI131:BJ132"/>
    <mergeCell ref="BK131:BK132"/>
    <mergeCell ref="BL131:BL132"/>
    <mergeCell ref="BM131:BM132"/>
    <mergeCell ref="AH133:AI138"/>
    <mergeCell ref="AJ133:AK134"/>
    <mergeCell ref="AL133:AL134"/>
    <mergeCell ref="AM133:AM134"/>
    <mergeCell ref="AN133:AN134"/>
    <mergeCell ref="AO133:AS134"/>
    <mergeCell ref="AT133:AU134"/>
    <mergeCell ref="AV133:AV134"/>
    <mergeCell ref="AW133:AW134"/>
    <mergeCell ref="AX133:AX134"/>
    <mergeCell ref="AY133:BC138"/>
    <mergeCell ref="BD133:BH138"/>
    <mergeCell ref="BI133:BJ134"/>
    <mergeCell ref="BK133:BK134"/>
    <mergeCell ref="BL133:BL134"/>
    <mergeCell ref="BM133:BM134"/>
    <mergeCell ref="AJ135:AK136"/>
    <mergeCell ref="AL135:AL136"/>
    <mergeCell ref="AM135:AM136"/>
    <mergeCell ref="AN135:AN136"/>
    <mergeCell ref="AO135:AS136"/>
    <mergeCell ref="AT135:AU136"/>
    <mergeCell ref="AV135:AV136"/>
    <mergeCell ref="AW135:AW136"/>
    <mergeCell ref="AX135:AX136"/>
    <mergeCell ref="BI135:BJ136"/>
    <mergeCell ref="BK135:BK136"/>
    <mergeCell ref="BL135:BL136"/>
    <mergeCell ref="AH129:AI130"/>
    <mergeCell ref="AJ129:AN130"/>
    <mergeCell ref="AO129:AP130"/>
    <mergeCell ref="AQ129:AQ130"/>
    <mergeCell ref="AR129:AR130"/>
    <mergeCell ref="AS129:AS130"/>
    <mergeCell ref="AT129:AX130"/>
    <mergeCell ref="AY129:BC130"/>
    <mergeCell ref="BD129:BE130"/>
    <mergeCell ref="BF129:BF130"/>
    <mergeCell ref="BG129:BG130"/>
    <mergeCell ref="BH129:BH130"/>
    <mergeCell ref="AH131:AI132"/>
    <mergeCell ref="AJ131:AN132"/>
    <mergeCell ref="AO131:AS132"/>
    <mergeCell ref="AT131:AU132"/>
    <mergeCell ref="AV131:AV132"/>
    <mergeCell ref="AW131:AW132"/>
    <mergeCell ref="AX131:AX132"/>
    <mergeCell ref="AY131:BC132"/>
    <mergeCell ref="BD131:BE132"/>
    <mergeCell ref="BF131:BF132"/>
    <mergeCell ref="BG131:BG132"/>
    <mergeCell ref="BH131:BH132"/>
    <mergeCell ref="AH125:AI126"/>
    <mergeCell ref="AJ125:AK126"/>
    <mergeCell ref="AL125:AL126"/>
    <mergeCell ref="AM125:AM126"/>
    <mergeCell ref="AN125:AN126"/>
    <mergeCell ref="AO125:AS126"/>
    <mergeCell ref="AT125:AX126"/>
    <mergeCell ref="AY125:AZ126"/>
    <mergeCell ref="BA125:BA126"/>
    <mergeCell ref="BB125:BB126"/>
    <mergeCell ref="BC125:BC126"/>
    <mergeCell ref="BD125:BH126"/>
    <mergeCell ref="BI125:BM126"/>
    <mergeCell ref="AH127:AI128"/>
    <mergeCell ref="AJ127:AN128"/>
    <mergeCell ref="AO127:AP128"/>
    <mergeCell ref="AQ127:AQ128"/>
    <mergeCell ref="AR127:AR128"/>
    <mergeCell ref="AS127:AS128"/>
    <mergeCell ref="AT127:AU128"/>
    <mergeCell ref="AV127:AV128"/>
    <mergeCell ref="AW127:AW128"/>
    <mergeCell ref="AX127:AX128"/>
    <mergeCell ref="AY127:BC128"/>
    <mergeCell ref="BD127:BE128"/>
    <mergeCell ref="BF127:BF128"/>
    <mergeCell ref="BG127:BG128"/>
    <mergeCell ref="BH127:BH128"/>
    <mergeCell ref="BI127:BJ128"/>
    <mergeCell ref="BK127:BK128"/>
    <mergeCell ref="BL127:BL128"/>
    <mergeCell ref="BM127:BM128"/>
    <mergeCell ref="AH119:AX120"/>
    <mergeCell ref="AY119:BM120"/>
    <mergeCell ref="AH121:BM122"/>
    <mergeCell ref="AH123:AI123"/>
    <mergeCell ref="AJ123:AN123"/>
    <mergeCell ref="AO123:AS123"/>
    <mergeCell ref="AT123:AX123"/>
    <mergeCell ref="AY123:BC123"/>
    <mergeCell ref="BD123:BH123"/>
    <mergeCell ref="BI123:BM123"/>
    <mergeCell ref="AH124:AI124"/>
    <mergeCell ref="AJ124:AN124"/>
    <mergeCell ref="AO124:AS124"/>
    <mergeCell ref="AT124:AX124"/>
    <mergeCell ref="AY124:BC124"/>
    <mergeCell ref="BD124:BH124"/>
    <mergeCell ref="BI124:BM124"/>
    <mergeCell ref="AH107:AH110"/>
    <mergeCell ref="AK107:AN107"/>
    <mergeCell ref="AZ107:BC107"/>
    <mergeCell ref="BJ107:BM107"/>
    <mergeCell ref="AP108:AS108"/>
    <mergeCell ref="AU108:AX108"/>
    <mergeCell ref="BJ108:BM108"/>
    <mergeCell ref="AP109:AS109"/>
    <mergeCell ref="BJ109:BM109"/>
    <mergeCell ref="AI110:AI116"/>
    <mergeCell ref="AT110:AX110"/>
    <mergeCell ref="BD110:BH110"/>
    <mergeCell ref="BI110:BM110"/>
    <mergeCell ref="AH111:AH118"/>
    <mergeCell ref="AU111:AX111"/>
    <mergeCell ref="AU112:AX112"/>
    <mergeCell ref="BG113:BH113"/>
    <mergeCell ref="BG114:BH114"/>
    <mergeCell ref="BG115:BH115"/>
    <mergeCell ref="BG116:BH116"/>
    <mergeCell ref="AI117:AI118"/>
    <mergeCell ref="AK117:AN117"/>
    <mergeCell ref="AS117:AS118"/>
    <mergeCell ref="AU117:AX117"/>
    <mergeCell ref="BC117:BC118"/>
    <mergeCell ref="BL117:BM117"/>
    <mergeCell ref="AK118:AN118"/>
    <mergeCell ref="AU118:AX118"/>
    <mergeCell ref="AH95:AH98"/>
    <mergeCell ref="AK95:AN95"/>
    <mergeCell ref="AZ95:BC95"/>
    <mergeCell ref="BJ95:BM95"/>
    <mergeCell ref="AP96:AS96"/>
    <mergeCell ref="AU96:AX96"/>
    <mergeCell ref="BJ96:BM96"/>
    <mergeCell ref="AP97:AS97"/>
    <mergeCell ref="BJ97:BM97"/>
    <mergeCell ref="AI98:AI104"/>
    <mergeCell ref="AT98:AX98"/>
    <mergeCell ref="BD98:BH98"/>
    <mergeCell ref="BI98:BM98"/>
    <mergeCell ref="AH99:AH106"/>
    <mergeCell ref="AU99:AX99"/>
    <mergeCell ref="AU100:AX100"/>
    <mergeCell ref="BG101:BH101"/>
    <mergeCell ref="BG102:BH102"/>
    <mergeCell ref="BG103:BH103"/>
    <mergeCell ref="BG104:BH104"/>
    <mergeCell ref="AI105:AI106"/>
    <mergeCell ref="AK105:AN105"/>
    <mergeCell ref="AS105:AS106"/>
    <mergeCell ref="AU105:AX105"/>
    <mergeCell ref="BC105:BC106"/>
    <mergeCell ref="BL105:BM105"/>
    <mergeCell ref="AK106:AN106"/>
    <mergeCell ref="AU106:AX106"/>
    <mergeCell ref="AH83:AH86"/>
    <mergeCell ref="AK83:AN83"/>
    <mergeCell ref="AZ83:BC83"/>
    <mergeCell ref="BJ83:BM83"/>
    <mergeCell ref="AP84:AS84"/>
    <mergeCell ref="AU84:AX84"/>
    <mergeCell ref="BJ84:BM84"/>
    <mergeCell ref="AP85:AS85"/>
    <mergeCell ref="BJ85:BM85"/>
    <mergeCell ref="AI86:AI92"/>
    <mergeCell ref="AT86:AX86"/>
    <mergeCell ref="BD86:BH86"/>
    <mergeCell ref="BI86:BM86"/>
    <mergeCell ref="AH87:AH94"/>
    <mergeCell ref="AU87:AX87"/>
    <mergeCell ref="AU88:AX88"/>
    <mergeCell ref="BG89:BH89"/>
    <mergeCell ref="BG90:BH90"/>
    <mergeCell ref="BG91:BH91"/>
    <mergeCell ref="BG92:BH92"/>
    <mergeCell ref="AI93:AI94"/>
    <mergeCell ref="AK93:AN93"/>
    <mergeCell ref="AS93:AS94"/>
    <mergeCell ref="AU93:AX93"/>
    <mergeCell ref="BC93:BC94"/>
    <mergeCell ref="BL93:BM93"/>
    <mergeCell ref="AK94:AN94"/>
    <mergeCell ref="AU94:AX94"/>
    <mergeCell ref="AH78:AS79"/>
    <mergeCell ref="AU78:AW79"/>
    <mergeCell ref="AX78:BG79"/>
    <mergeCell ref="BH78:BK79"/>
    <mergeCell ref="BL78:BL79"/>
    <mergeCell ref="AJ81:AN81"/>
    <mergeCell ref="AO81:AS81"/>
    <mergeCell ref="AT81:AX81"/>
    <mergeCell ref="AY81:BC81"/>
    <mergeCell ref="BD81:BH81"/>
    <mergeCell ref="BI81:BM81"/>
    <mergeCell ref="AJ82:AN82"/>
    <mergeCell ref="AO82:AS82"/>
    <mergeCell ref="AT82:AX82"/>
    <mergeCell ref="AY82:BC82"/>
    <mergeCell ref="BD82:BH82"/>
    <mergeCell ref="BI82:BM82"/>
    <mergeCell ref="A222:B222"/>
    <mergeCell ref="I222:L222"/>
    <mergeCell ref="N222:Q222"/>
    <mergeCell ref="AC222:AF222"/>
    <mergeCell ref="A223:V228"/>
    <mergeCell ref="W223:Y225"/>
    <mergeCell ref="Z223:AD225"/>
    <mergeCell ref="AE223:AF225"/>
    <mergeCell ref="W226:Y228"/>
    <mergeCell ref="Z226:AD228"/>
    <mergeCell ref="AE226:AF228"/>
    <mergeCell ref="A220:B220"/>
    <mergeCell ref="C220:G220"/>
    <mergeCell ref="H220:L220"/>
    <mergeCell ref="M220:Q220"/>
    <mergeCell ref="R220:V220"/>
    <mergeCell ref="W220:AA220"/>
    <mergeCell ref="AB220:AF220"/>
    <mergeCell ref="A221:B221"/>
    <mergeCell ref="D221:G221"/>
    <mergeCell ref="S221:V221"/>
    <mergeCell ref="AC221:AF221"/>
    <mergeCell ref="AF215:AF216"/>
    <mergeCell ref="A217:AF218"/>
    <mergeCell ref="A219:B219"/>
    <mergeCell ref="C219:G219"/>
    <mergeCell ref="H219:L219"/>
    <mergeCell ref="M219:Q219"/>
    <mergeCell ref="R219:V219"/>
    <mergeCell ref="W219:AA219"/>
    <mergeCell ref="AB219:AF219"/>
    <mergeCell ref="Q215:Q216"/>
    <mergeCell ref="R215:R216"/>
    <mergeCell ref="S215:U216"/>
    <mergeCell ref="V215:V216"/>
    <mergeCell ref="W215:W216"/>
    <mergeCell ref="X215:Z216"/>
    <mergeCell ref="AA215:AA216"/>
    <mergeCell ref="AB215:AB216"/>
    <mergeCell ref="AC215:AE216"/>
    <mergeCell ref="A215:B216"/>
    <mergeCell ref="C215:C216"/>
    <mergeCell ref="D215:F216"/>
    <mergeCell ref="G215:G216"/>
    <mergeCell ref="H215:H216"/>
    <mergeCell ref="I215:K216"/>
    <mergeCell ref="L215:L216"/>
    <mergeCell ref="M215:M216"/>
    <mergeCell ref="N215:P216"/>
    <mergeCell ref="AD211:AD212"/>
    <mergeCell ref="AE211:AE212"/>
    <mergeCell ref="AF211:AF212"/>
    <mergeCell ref="C213:G214"/>
    <mergeCell ref="H213:L214"/>
    <mergeCell ref="M213:Q214"/>
    <mergeCell ref="AB213:AC214"/>
    <mergeCell ref="AD213:AD214"/>
    <mergeCell ref="AE213:AE214"/>
    <mergeCell ref="AF213:AF214"/>
    <mergeCell ref="E211:E212"/>
    <mergeCell ref="F211:F212"/>
    <mergeCell ref="G211:G212"/>
    <mergeCell ref="H211:L212"/>
    <mergeCell ref="M211:N212"/>
    <mergeCell ref="O211:O212"/>
    <mergeCell ref="P211:P212"/>
    <mergeCell ref="Q211:Q212"/>
    <mergeCell ref="AB211:AC212"/>
    <mergeCell ref="Y207:Y208"/>
    <mergeCell ref="Z207:Z208"/>
    <mergeCell ref="AA207:AA208"/>
    <mergeCell ref="AB207:AC208"/>
    <mergeCell ref="AD207:AD208"/>
    <mergeCell ref="AE207:AE208"/>
    <mergeCell ref="AF207:AF208"/>
    <mergeCell ref="A209:B214"/>
    <mergeCell ref="C209:D210"/>
    <mergeCell ref="E209:E210"/>
    <mergeCell ref="F209:F210"/>
    <mergeCell ref="G209:G210"/>
    <mergeCell ref="H209:L210"/>
    <mergeCell ref="M209:N210"/>
    <mergeCell ref="O209:O210"/>
    <mergeCell ref="P209:P210"/>
    <mergeCell ref="Q209:Q210"/>
    <mergeCell ref="R209:V214"/>
    <mergeCell ref="W209:AA214"/>
    <mergeCell ref="AB209:AC210"/>
    <mergeCell ref="AD209:AD210"/>
    <mergeCell ref="AE209:AE210"/>
    <mergeCell ref="AF209:AF210"/>
    <mergeCell ref="C211:D212"/>
    <mergeCell ref="A207:B208"/>
    <mergeCell ref="C207:G208"/>
    <mergeCell ref="H207:L208"/>
    <mergeCell ref="M207:N208"/>
    <mergeCell ref="O207:O208"/>
    <mergeCell ref="P207:P208"/>
    <mergeCell ref="Q207:Q208"/>
    <mergeCell ref="R207:V208"/>
    <mergeCell ref="W207:X208"/>
    <mergeCell ref="AF203:AF204"/>
    <mergeCell ref="A205:B206"/>
    <mergeCell ref="C205:G206"/>
    <mergeCell ref="H205:I206"/>
    <mergeCell ref="J205:J206"/>
    <mergeCell ref="K205:K206"/>
    <mergeCell ref="L205:L206"/>
    <mergeCell ref="M205:Q206"/>
    <mergeCell ref="R205:V206"/>
    <mergeCell ref="W205:X206"/>
    <mergeCell ref="Y205:Y206"/>
    <mergeCell ref="Z205:Z206"/>
    <mergeCell ref="AA205:AA206"/>
    <mergeCell ref="Q203:Q204"/>
    <mergeCell ref="R203:V204"/>
    <mergeCell ref="W203:X204"/>
    <mergeCell ref="Y203:Y204"/>
    <mergeCell ref="Z203:Z204"/>
    <mergeCell ref="AA203:AA204"/>
    <mergeCell ref="AB203:AC204"/>
    <mergeCell ref="AD203:AD204"/>
    <mergeCell ref="AE203:AE204"/>
    <mergeCell ref="A203:B204"/>
    <mergeCell ref="C203:G204"/>
    <mergeCell ref="H203:I204"/>
    <mergeCell ref="J203:J204"/>
    <mergeCell ref="K203:K204"/>
    <mergeCell ref="L203:L204"/>
    <mergeCell ref="M203:N204"/>
    <mergeCell ref="O203:O204"/>
    <mergeCell ref="P203:P204"/>
    <mergeCell ref="A200:B200"/>
    <mergeCell ref="C200:G200"/>
    <mergeCell ref="H200:L200"/>
    <mergeCell ref="M200:Q200"/>
    <mergeCell ref="R200:V200"/>
    <mergeCell ref="W200:AA200"/>
    <mergeCell ref="AB200:AF200"/>
    <mergeCell ref="A201:B202"/>
    <mergeCell ref="C201:D202"/>
    <mergeCell ref="E201:E202"/>
    <mergeCell ref="F201:F202"/>
    <mergeCell ref="G201:G202"/>
    <mergeCell ref="H201:L202"/>
    <mergeCell ref="M201:Q202"/>
    <mergeCell ref="R201:S202"/>
    <mergeCell ref="T201:T202"/>
    <mergeCell ref="U201:U202"/>
    <mergeCell ref="V201:V202"/>
    <mergeCell ref="W201:AA202"/>
    <mergeCell ref="AB201:AF202"/>
    <mergeCell ref="A197:AF198"/>
    <mergeCell ref="A199:B199"/>
    <mergeCell ref="C199:G199"/>
    <mergeCell ref="H199:L199"/>
    <mergeCell ref="M199:Q199"/>
    <mergeCell ref="R199:V199"/>
    <mergeCell ref="W199:AA199"/>
    <mergeCell ref="AB199:AF199"/>
    <mergeCell ref="Z189:AA189"/>
    <mergeCell ref="Z190:AA190"/>
    <mergeCell ref="Z191:AA191"/>
    <mergeCell ref="Z192:AA192"/>
    <mergeCell ref="B193:B194"/>
    <mergeCell ref="D193:G193"/>
    <mergeCell ref="L193:L194"/>
    <mergeCell ref="N193:Q193"/>
    <mergeCell ref="V193:V194"/>
    <mergeCell ref="A195:Q196"/>
    <mergeCell ref="R195:AF196"/>
    <mergeCell ref="V181:V182"/>
    <mergeCell ref="AE181:AF181"/>
    <mergeCell ref="D182:G182"/>
    <mergeCell ref="N182:Q182"/>
    <mergeCell ref="A183:A186"/>
    <mergeCell ref="D183:G183"/>
    <mergeCell ref="S183:V183"/>
    <mergeCell ref="AC183:AF183"/>
    <mergeCell ref="I184:L184"/>
    <mergeCell ref="N184:Q184"/>
    <mergeCell ref="AC184:AF184"/>
    <mergeCell ref="I185:L185"/>
    <mergeCell ref="AC185:AF185"/>
    <mergeCell ref="B186:B192"/>
    <mergeCell ref="M186:Q186"/>
    <mergeCell ref="W186:AA186"/>
    <mergeCell ref="AB186:AF186"/>
    <mergeCell ref="A187:A194"/>
    <mergeCell ref="N187:Q187"/>
    <mergeCell ref="N188:Q188"/>
    <mergeCell ref="AE193:AF193"/>
    <mergeCell ref="D194:G194"/>
    <mergeCell ref="N194:Q194"/>
    <mergeCell ref="B169:B170"/>
    <mergeCell ref="D169:G169"/>
    <mergeCell ref="L169:L170"/>
    <mergeCell ref="N169:Q169"/>
    <mergeCell ref="V169:V170"/>
    <mergeCell ref="AE169:AF169"/>
    <mergeCell ref="D170:G170"/>
    <mergeCell ref="N170:Q170"/>
    <mergeCell ref="A171:A174"/>
    <mergeCell ref="D171:G171"/>
    <mergeCell ref="S171:V171"/>
    <mergeCell ref="AC171:AF171"/>
    <mergeCell ref="I172:L172"/>
    <mergeCell ref="N172:Q172"/>
    <mergeCell ref="AC172:AF172"/>
    <mergeCell ref="I173:L173"/>
    <mergeCell ref="AC173:AF173"/>
    <mergeCell ref="B174:B180"/>
    <mergeCell ref="M174:Q174"/>
    <mergeCell ref="W174:AA174"/>
    <mergeCell ref="AB174:AF174"/>
    <mergeCell ref="A175:A182"/>
    <mergeCell ref="N175:Q175"/>
    <mergeCell ref="N176:Q176"/>
    <mergeCell ref="Z177:AA177"/>
    <mergeCell ref="Z178:AA178"/>
    <mergeCell ref="Z179:AA179"/>
    <mergeCell ref="Z180:AA180"/>
    <mergeCell ref="B181:B182"/>
    <mergeCell ref="D181:G181"/>
    <mergeCell ref="L181:L182"/>
    <mergeCell ref="N181:Q181"/>
    <mergeCell ref="C157:G157"/>
    <mergeCell ref="H157:L157"/>
    <mergeCell ref="M157:Q157"/>
    <mergeCell ref="R157:V157"/>
    <mergeCell ref="W157:AA157"/>
    <mergeCell ref="AB157:AF157"/>
    <mergeCell ref="C158:G158"/>
    <mergeCell ref="H158:L158"/>
    <mergeCell ref="M158:Q158"/>
    <mergeCell ref="R158:V158"/>
    <mergeCell ref="W158:AA158"/>
    <mergeCell ref="AB158:AF158"/>
    <mergeCell ref="A159:A162"/>
    <mergeCell ref="D159:G159"/>
    <mergeCell ref="S159:V159"/>
    <mergeCell ref="AC159:AF159"/>
    <mergeCell ref="I160:L160"/>
    <mergeCell ref="N160:Q160"/>
    <mergeCell ref="AC160:AF160"/>
    <mergeCell ref="I161:L161"/>
    <mergeCell ref="AC161:AF161"/>
    <mergeCell ref="B162:B168"/>
    <mergeCell ref="M162:Q162"/>
    <mergeCell ref="W162:AA162"/>
    <mergeCell ref="AB162:AF162"/>
    <mergeCell ref="A163:A170"/>
    <mergeCell ref="N163:Q163"/>
    <mergeCell ref="N164:Q164"/>
    <mergeCell ref="Z165:AA165"/>
    <mergeCell ref="Z166:AA166"/>
    <mergeCell ref="Z167:AA167"/>
    <mergeCell ref="Z168:AA168"/>
    <mergeCell ref="A146:B146"/>
    <mergeCell ref="I146:L146"/>
    <mergeCell ref="N146:Q146"/>
    <mergeCell ref="AC146:AF146"/>
    <mergeCell ref="A147:V152"/>
    <mergeCell ref="W147:Y149"/>
    <mergeCell ref="Z147:AD149"/>
    <mergeCell ref="AE147:AF149"/>
    <mergeCell ref="W150:Y152"/>
    <mergeCell ref="Z150:AD152"/>
    <mergeCell ref="AE150:AF152"/>
    <mergeCell ref="A144:B144"/>
    <mergeCell ref="C144:G144"/>
    <mergeCell ref="H144:L144"/>
    <mergeCell ref="M144:Q144"/>
    <mergeCell ref="R144:V144"/>
    <mergeCell ref="W144:AA144"/>
    <mergeCell ref="AB144:AF144"/>
    <mergeCell ref="A145:B145"/>
    <mergeCell ref="D145:G145"/>
    <mergeCell ref="S145:V145"/>
    <mergeCell ref="AC145:AF145"/>
    <mergeCell ref="AF139:AF140"/>
    <mergeCell ref="A141:AF142"/>
    <mergeCell ref="A143:B143"/>
    <mergeCell ref="C143:G143"/>
    <mergeCell ref="H143:L143"/>
    <mergeCell ref="M143:Q143"/>
    <mergeCell ref="R143:V143"/>
    <mergeCell ref="W143:AA143"/>
    <mergeCell ref="AB143:AF143"/>
    <mergeCell ref="Q139:Q140"/>
    <mergeCell ref="R139:R140"/>
    <mergeCell ref="S139:U140"/>
    <mergeCell ref="V139:V140"/>
    <mergeCell ref="W139:W140"/>
    <mergeCell ref="X139:Z140"/>
    <mergeCell ref="AA139:AA140"/>
    <mergeCell ref="AB139:AB140"/>
    <mergeCell ref="AC139:AE140"/>
    <mergeCell ref="A139:B140"/>
    <mergeCell ref="C139:C140"/>
    <mergeCell ref="D139:F140"/>
    <mergeCell ref="G139:G140"/>
    <mergeCell ref="H139:H140"/>
    <mergeCell ref="I139:K140"/>
    <mergeCell ref="L139:L140"/>
    <mergeCell ref="M139:M140"/>
    <mergeCell ref="N139:P140"/>
    <mergeCell ref="AD135:AD136"/>
    <mergeCell ref="AE135:AE136"/>
    <mergeCell ref="AF135:AF136"/>
    <mergeCell ref="C137:G138"/>
    <mergeCell ref="H137:L138"/>
    <mergeCell ref="M137:Q138"/>
    <mergeCell ref="AB137:AC138"/>
    <mergeCell ref="AD137:AD138"/>
    <mergeCell ref="AE137:AE138"/>
    <mergeCell ref="AF137:AF138"/>
    <mergeCell ref="E135:E136"/>
    <mergeCell ref="F135:F136"/>
    <mergeCell ref="G135:G136"/>
    <mergeCell ref="H135:L136"/>
    <mergeCell ref="M135:N136"/>
    <mergeCell ref="O135:O136"/>
    <mergeCell ref="P135:P136"/>
    <mergeCell ref="Q135:Q136"/>
    <mergeCell ref="AB135:AC136"/>
    <mergeCell ref="Y131:Y132"/>
    <mergeCell ref="Z131:Z132"/>
    <mergeCell ref="AA131:AA132"/>
    <mergeCell ref="AB131:AC132"/>
    <mergeCell ref="AD131:AD132"/>
    <mergeCell ref="AE131:AE132"/>
    <mergeCell ref="AF131:AF132"/>
    <mergeCell ref="A133:B138"/>
    <mergeCell ref="C133:D134"/>
    <mergeCell ref="E133:E134"/>
    <mergeCell ref="F133:F134"/>
    <mergeCell ref="G133:G134"/>
    <mergeCell ref="H133:L134"/>
    <mergeCell ref="M133:N134"/>
    <mergeCell ref="O133:O134"/>
    <mergeCell ref="P133:P134"/>
    <mergeCell ref="Q133:Q134"/>
    <mergeCell ref="R133:V138"/>
    <mergeCell ref="W133:AA138"/>
    <mergeCell ref="AB133:AC134"/>
    <mergeCell ref="AD133:AD134"/>
    <mergeCell ref="AE133:AE134"/>
    <mergeCell ref="AF133:AF134"/>
    <mergeCell ref="C135:D136"/>
    <mergeCell ref="A131:B132"/>
    <mergeCell ref="C131:G132"/>
    <mergeCell ref="H131:L132"/>
    <mergeCell ref="M131:N132"/>
    <mergeCell ref="O131:O132"/>
    <mergeCell ref="P131:P132"/>
    <mergeCell ref="Q131:Q132"/>
    <mergeCell ref="R131:V132"/>
    <mergeCell ref="W131:X132"/>
    <mergeCell ref="AF127:AF128"/>
    <mergeCell ref="A129:B130"/>
    <mergeCell ref="C129:G130"/>
    <mergeCell ref="H129:I130"/>
    <mergeCell ref="J129:J130"/>
    <mergeCell ref="K129:K130"/>
    <mergeCell ref="L129:L130"/>
    <mergeCell ref="M129:Q130"/>
    <mergeCell ref="R129:V130"/>
    <mergeCell ref="W129:X130"/>
    <mergeCell ref="Y129:Y130"/>
    <mergeCell ref="Z129:Z130"/>
    <mergeCell ref="AA129:AA130"/>
    <mergeCell ref="Q127:Q128"/>
    <mergeCell ref="R127:V128"/>
    <mergeCell ref="W127:X128"/>
    <mergeCell ref="Y127:Y128"/>
    <mergeCell ref="Z127:Z128"/>
    <mergeCell ref="AA127:AA128"/>
    <mergeCell ref="AB127:AC128"/>
    <mergeCell ref="AD127:AD128"/>
    <mergeCell ref="AE127:AE128"/>
    <mergeCell ref="A127:B128"/>
    <mergeCell ref="C127:G128"/>
    <mergeCell ref="H127:I128"/>
    <mergeCell ref="J127:J128"/>
    <mergeCell ref="K127:K128"/>
    <mergeCell ref="L127:L128"/>
    <mergeCell ref="M127:N128"/>
    <mergeCell ref="O127:O128"/>
    <mergeCell ref="P127:P128"/>
    <mergeCell ref="A124:B124"/>
    <mergeCell ref="C124:G124"/>
    <mergeCell ref="H124:L124"/>
    <mergeCell ref="M124:Q124"/>
    <mergeCell ref="R124:V124"/>
    <mergeCell ref="W124:AA124"/>
    <mergeCell ref="AB124:AF124"/>
    <mergeCell ref="A125:B126"/>
    <mergeCell ref="C125:D126"/>
    <mergeCell ref="E125:E126"/>
    <mergeCell ref="F125:F126"/>
    <mergeCell ref="G125:G126"/>
    <mergeCell ref="H125:L126"/>
    <mergeCell ref="M125:Q126"/>
    <mergeCell ref="R125:S126"/>
    <mergeCell ref="T125:T126"/>
    <mergeCell ref="U125:U126"/>
    <mergeCell ref="V125:V126"/>
    <mergeCell ref="W125:AA126"/>
    <mergeCell ref="AB125:AF126"/>
    <mergeCell ref="A121:AF122"/>
    <mergeCell ref="A123:B123"/>
    <mergeCell ref="C123:G123"/>
    <mergeCell ref="H123:L123"/>
    <mergeCell ref="M123:Q123"/>
    <mergeCell ref="R123:V123"/>
    <mergeCell ref="W123:AA123"/>
    <mergeCell ref="AB123:AF123"/>
    <mergeCell ref="Z113:AA113"/>
    <mergeCell ref="Z114:AA114"/>
    <mergeCell ref="Z115:AA115"/>
    <mergeCell ref="Z116:AA116"/>
    <mergeCell ref="B117:B118"/>
    <mergeCell ref="D117:G117"/>
    <mergeCell ref="L117:L118"/>
    <mergeCell ref="N117:Q117"/>
    <mergeCell ref="V117:V118"/>
    <mergeCell ref="A119:Q120"/>
    <mergeCell ref="R119:AF120"/>
    <mergeCell ref="V105:V106"/>
    <mergeCell ref="AE105:AF105"/>
    <mergeCell ref="D106:G106"/>
    <mergeCell ref="N106:Q106"/>
    <mergeCell ref="A107:A110"/>
    <mergeCell ref="D107:G107"/>
    <mergeCell ref="S107:V107"/>
    <mergeCell ref="AC107:AF107"/>
    <mergeCell ref="I108:L108"/>
    <mergeCell ref="N108:Q108"/>
    <mergeCell ref="AC108:AF108"/>
    <mergeCell ref="I109:L109"/>
    <mergeCell ref="AC109:AF109"/>
    <mergeCell ref="B110:B116"/>
    <mergeCell ref="M110:Q110"/>
    <mergeCell ref="W110:AA110"/>
    <mergeCell ref="AB110:AF110"/>
    <mergeCell ref="A111:A118"/>
    <mergeCell ref="N111:Q111"/>
    <mergeCell ref="N112:Q112"/>
    <mergeCell ref="AE117:AF117"/>
    <mergeCell ref="D118:G118"/>
    <mergeCell ref="N118:Q118"/>
    <mergeCell ref="B93:B94"/>
    <mergeCell ref="D93:G93"/>
    <mergeCell ref="L93:L94"/>
    <mergeCell ref="N93:Q93"/>
    <mergeCell ref="V93:V94"/>
    <mergeCell ref="AE93:AF93"/>
    <mergeCell ref="D94:G94"/>
    <mergeCell ref="N94:Q94"/>
    <mergeCell ref="A95:A98"/>
    <mergeCell ref="D95:G95"/>
    <mergeCell ref="S95:V95"/>
    <mergeCell ref="AC95:AF95"/>
    <mergeCell ref="I96:L96"/>
    <mergeCell ref="N96:Q96"/>
    <mergeCell ref="AC96:AF96"/>
    <mergeCell ref="I97:L97"/>
    <mergeCell ref="AC97:AF97"/>
    <mergeCell ref="B98:B104"/>
    <mergeCell ref="M98:Q98"/>
    <mergeCell ref="W98:AA98"/>
    <mergeCell ref="AB98:AF98"/>
    <mergeCell ref="A99:A106"/>
    <mergeCell ref="N99:Q99"/>
    <mergeCell ref="N100:Q100"/>
    <mergeCell ref="Z101:AA101"/>
    <mergeCell ref="Z102:AA102"/>
    <mergeCell ref="Z103:AA103"/>
    <mergeCell ref="Z104:AA104"/>
    <mergeCell ref="B105:B106"/>
    <mergeCell ref="D105:G105"/>
    <mergeCell ref="L105:L106"/>
    <mergeCell ref="N105:Q105"/>
    <mergeCell ref="C81:G81"/>
    <mergeCell ref="H81:L81"/>
    <mergeCell ref="M81:Q81"/>
    <mergeCell ref="R81:V81"/>
    <mergeCell ref="W81:AA81"/>
    <mergeCell ref="AB81:AF81"/>
    <mergeCell ref="C82:G82"/>
    <mergeCell ref="H82:L82"/>
    <mergeCell ref="M82:Q82"/>
    <mergeCell ref="R82:V82"/>
    <mergeCell ref="W82:AA82"/>
    <mergeCell ref="AB82:AF82"/>
    <mergeCell ref="A83:A86"/>
    <mergeCell ref="D83:G83"/>
    <mergeCell ref="S83:V83"/>
    <mergeCell ref="AC83:AF83"/>
    <mergeCell ref="I84:L84"/>
    <mergeCell ref="N84:Q84"/>
    <mergeCell ref="AC84:AF84"/>
    <mergeCell ref="I85:L85"/>
    <mergeCell ref="AC85:AF85"/>
    <mergeCell ref="B86:B92"/>
    <mergeCell ref="M86:Q86"/>
    <mergeCell ref="W86:AA86"/>
    <mergeCell ref="AB86:AF86"/>
    <mergeCell ref="A87:A94"/>
    <mergeCell ref="N87:Q87"/>
    <mergeCell ref="N88:Q88"/>
    <mergeCell ref="Z89:AA89"/>
    <mergeCell ref="Z90:AA90"/>
    <mergeCell ref="Z91:AA91"/>
    <mergeCell ref="Z92:AA92"/>
    <mergeCell ref="AH70:AI70"/>
    <mergeCell ref="AP70:AS70"/>
    <mergeCell ref="AU70:AX70"/>
    <mergeCell ref="BJ70:BM70"/>
    <mergeCell ref="AH71:BC76"/>
    <mergeCell ref="BD71:BF73"/>
    <mergeCell ref="BG71:BK73"/>
    <mergeCell ref="BL71:BM73"/>
    <mergeCell ref="BD74:BF76"/>
    <mergeCell ref="BG74:BK76"/>
    <mergeCell ref="BL74:BM76"/>
    <mergeCell ref="AH68:AI68"/>
    <mergeCell ref="AJ68:AN68"/>
    <mergeCell ref="AO68:AS68"/>
    <mergeCell ref="AT68:AX68"/>
    <mergeCell ref="AY68:BC68"/>
    <mergeCell ref="BD68:BH68"/>
    <mergeCell ref="BI68:BM68"/>
    <mergeCell ref="AH69:AI69"/>
    <mergeCell ref="AK69:AN69"/>
    <mergeCell ref="AZ69:BC69"/>
    <mergeCell ref="BJ69:BM69"/>
    <mergeCell ref="BM63:BM64"/>
    <mergeCell ref="AH65:BM66"/>
    <mergeCell ref="AH67:AI67"/>
    <mergeCell ref="AJ67:AN67"/>
    <mergeCell ref="AO67:AS67"/>
    <mergeCell ref="AT67:AX67"/>
    <mergeCell ref="AY67:BC67"/>
    <mergeCell ref="BD67:BH67"/>
    <mergeCell ref="BI67:BM67"/>
    <mergeCell ref="AX63:AX64"/>
    <mergeCell ref="AY63:AY64"/>
    <mergeCell ref="AZ63:BB64"/>
    <mergeCell ref="BC63:BC64"/>
    <mergeCell ref="BD63:BD64"/>
    <mergeCell ref="BE63:BG64"/>
    <mergeCell ref="BH63:BH64"/>
    <mergeCell ref="BI63:BI64"/>
    <mergeCell ref="BJ63:BL64"/>
    <mergeCell ref="AH63:AI64"/>
    <mergeCell ref="AJ63:AJ64"/>
    <mergeCell ref="AK63:AM64"/>
    <mergeCell ref="AN63:AN64"/>
    <mergeCell ref="AO63:AO64"/>
    <mergeCell ref="AP63:AR64"/>
    <mergeCell ref="AS63:AS64"/>
    <mergeCell ref="AT63:AT64"/>
    <mergeCell ref="AU63:AW64"/>
    <mergeCell ref="BK59:BK60"/>
    <mergeCell ref="BL59:BL60"/>
    <mergeCell ref="BM59:BM60"/>
    <mergeCell ref="AJ61:AN62"/>
    <mergeCell ref="AO61:AS62"/>
    <mergeCell ref="AT61:AX62"/>
    <mergeCell ref="BI61:BJ62"/>
    <mergeCell ref="BK61:BK62"/>
    <mergeCell ref="BL61:BL62"/>
    <mergeCell ref="BM61:BM62"/>
    <mergeCell ref="AL59:AL60"/>
    <mergeCell ref="AM59:AM60"/>
    <mergeCell ref="AN59:AN60"/>
    <mergeCell ref="AO59:AS60"/>
    <mergeCell ref="AT59:AU60"/>
    <mergeCell ref="AV59:AV60"/>
    <mergeCell ref="AW59:AW60"/>
    <mergeCell ref="AX59:AX60"/>
    <mergeCell ref="BI59:BJ60"/>
    <mergeCell ref="BF55:BF56"/>
    <mergeCell ref="BG55:BG56"/>
    <mergeCell ref="BH55:BH56"/>
    <mergeCell ref="BI55:BJ56"/>
    <mergeCell ref="BK55:BK56"/>
    <mergeCell ref="BL55:BL56"/>
    <mergeCell ref="BM55:BM56"/>
    <mergeCell ref="AH57:AI62"/>
    <mergeCell ref="AJ57:AK58"/>
    <mergeCell ref="AL57:AL58"/>
    <mergeCell ref="AM57:AM58"/>
    <mergeCell ref="AN57:AN58"/>
    <mergeCell ref="AO57:AS58"/>
    <mergeCell ref="AT57:AU58"/>
    <mergeCell ref="AV57:AV58"/>
    <mergeCell ref="AW57:AW58"/>
    <mergeCell ref="AX57:AX58"/>
    <mergeCell ref="AY57:BC62"/>
    <mergeCell ref="BD57:BH62"/>
    <mergeCell ref="BI57:BJ58"/>
    <mergeCell ref="BK57:BK58"/>
    <mergeCell ref="BL57:BL58"/>
    <mergeCell ref="BM57:BM58"/>
    <mergeCell ref="AJ59:AK60"/>
    <mergeCell ref="AH55:AI56"/>
    <mergeCell ref="AJ55:AN56"/>
    <mergeCell ref="AO55:AS56"/>
    <mergeCell ref="AT55:AU56"/>
    <mergeCell ref="AV55:AV56"/>
    <mergeCell ref="AW55:AW56"/>
    <mergeCell ref="AX55:AX56"/>
    <mergeCell ref="AY55:BC56"/>
    <mergeCell ref="BD55:BE56"/>
    <mergeCell ref="BM51:BM52"/>
    <mergeCell ref="AH53:AI54"/>
    <mergeCell ref="AJ53:AN54"/>
    <mergeCell ref="AO53:AP54"/>
    <mergeCell ref="AQ53:AQ54"/>
    <mergeCell ref="AR53:AR54"/>
    <mergeCell ref="AS53:AS54"/>
    <mergeCell ref="AT53:AX54"/>
    <mergeCell ref="AY53:BC54"/>
    <mergeCell ref="BD53:BE54"/>
    <mergeCell ref="BF53:BF54"/>
    <mergeCell ref="BG53:BG54"/>
    <mergeCell ref="BH53:BH54"/>
    <mergeCell ref="AX51:AX52"/>
    <mergeCell ref="AY51:BC52"/>
    <mergeCell ref="BD51:BE52"/>
    <mergeCell ref="BF51:BF52"/>
    <mergeCell ref="BG51:BG52"/>
    <mergeCell ref="BH51:BH52"/>
    <mergeCell ref="BI51:BJ52"/>
    <mergeCell ref="BK51:BK52"/>
    <mergeCell ref="BL51:BL52"/>
    <mergeCell ref="AH51:AI52"/>
    <mergeCell ref="AJ51:AN52"/>
    <mergeCell ref="AO51:AP52"/>
    <mergeCell ref="AQ51:AQ52"/>
    <mergeCell ref="AR51:AR52"/>
    <mergeCell ref="AS51:AS52"/>
    <mergeCell ref="AT51:AU52"/>
    <mergeCell ref="AV51:AV52"/>
    <mergeCell ref="AW51:AW52"/>
    <mergeCell ref="AH48:AI48"/>
    <mergeCell ref="AJ48:AN48"/>
    <mergeCell ref="AO48:AS48"/>
    <mergeCell ref="AT48:AX48"/>
    <mergeCell ref="AY48:BC48"/>
    <mergeCell ref="BD48:BH48"/>
    <mergeCell ref="BI48:BM48"/>
    <mergeCell ref="AH49:AI50"/>
    <mergeCell ref="AJ49:AK50"/>
    <mergeCell ref="AL49:AL50"/>
    <mergeCell ref="AM49:AM50"/>
    <mergeCell ref="AN49:AN50"/>
    <mergeCell ref="AO49:AS50"/>
    <mergeCell ref="AT49:AX50"/>
    <mergeCell ref="AY49:AZ50"/>
    <mergeCell ref="BA49:BA50"/>
    <mergeCell ref="BB49:BB50"/>
    <mergeCell ref="BC49:BC50"/>
    <mergeCell ref="BD49:BH50"/>
    <mergeCell ref="BI49:BM50"/>
    <mergeCell ref="AH45:BM46"/>
    <mergeCell ref="AH47:AI47"/>
    <mergeCell ref="AJ47:AN47"/>
    <mergeCell ref="AO47:AS47"/>
    <mergeCell ref="AT47:AX47"/>
    <mergeCell ref="AY47:BC47"/>
    <mergeCell ref="BD47:BH47"/>
    <mergeCell ref="BI47:BM47"/>
    <mergeCell ref="BG37:BH37"/>
    <mergeCell ref="BG38:BH38"/>
    <mergeCell ref="BG39:BH39"/>
    <mergeCell ref="BG40:BH40"/>
    <mergeCell ref="AI41:AI42"/>
    <mergeCell ref="AK41:AN41"/>
    <mergeCell ref="AS41:AS42"/>
    <mergeCell ref="AU41:AX41"/>
    <mergeCell ref="BC41:BC42"/>
    <mergeCell ref="AH43:AX44"/>
    <mergeCell ref="AY43:BM44"/>
    <mergeCell ref="AH31:AH34"/>
    <mergeCell ref="AK31:AN31"/>
    <mergeCell ref="AZ31:BC31"/>
    <mergeCell ref="BJ31:BM31"/>
    <mergeCell ref="AP32:AS32"/>
    <mergeCell ref="AU32:AX32"/>
    <mergeCell ref="BJ32:BM32"/>
    <mergeCell ref="AP33:AS33"/>
    <mergeCell ref="BJ33:BM33"/>
    <mergeCell ref="AI34:AI40"/>
    <mergeCell ref="AT34:AX34"/>
    <mergeCell ref="BD34:BH34"/>
    <mergeCell ref="BI34:BM34"/>
    <mergeCell ref="AH35:AH42"/>
    <mergeCell ref="AU35:AX35"/>
    <mergeCell ref="AU36:AX36"/>
    <mergeCell ref="BL41:BM41"/>
    <mergeCell ref="AK42:AN42"/>
    <mergeCell ref="AU42:AX42"/>
    <mergeCell ref="AH23:AH30"/>
    <mergeCell ref="AU23:AX23"/>
    <mergeCell ref="AU24:AX24"/>
    <mergeCell ref="BG25:BH25"/>
    <mergeCell ref="BG26:BH26"/>
    <mergeCell ref="BG27:BH27"/>
    <mergeCell ref="BG28:BH28"/>
    <mergeCell ref="AI29:AI30"/>
    <mergeCell ref="AK29:AN29"/>
    <mergeCell ref="AS29:AS30"/>
    <mergeCell ref="AU29:AX29"/>
    <mergeCell ref="BC29:BC30"/>
    <mergeCell ref="BL29:BM29"/>
    <mergeCell ref="AK30:AN30"/>
    <mergeCell ref="AU30:AX30"/>
    <mergeCell ref="AH19:AH22"/>
    <mergeCell ref="AK19:AN19"/>
    <mergeCell ref="AZ19:BC19"/>
    <mergeCell ref="BJ19:BM19"/>
    <mergeCell ref="AP20:AS20"/>
    <mergeCell ref="AU20:AX20"/>
    <mergeCell ref="BJ20:BM20"/>
    <mergeCell ref="AP21:AS21"/>
    <mergeCell ref="BJ21:BM21"/>
    <mergeCell ref="AK7:AN7"/>
    <mergeCell ref="AZ7:BC7"/>
    <mergeCell ref="BJ7:BM7"/>
    <mergeCell ref="AP8:AS8"/>
    <mergeCell ref="AU8:AX8"/>
    <mergeCell ref="BJ8:BM8"/>
    <mergeCell ref="AP9:AS9"/>
    <mergeCell ref="BJ9:BM9"/>
    <mergeCell ref="AI10:AI16"/>
    <mergeCell ref="AT10:AX10"/>
    <mergeCell ref="BD10:BH10"/>
    <mergeCell ref="BI10:BM10"/>
    <mergeCell ref="AH11:AH18"/>
    <mergeCell ref="AU11:AX11"/>
    <mergeCell ref="AU12:AX12"/>
    <mergeCell ref="BG13:BH13"/>
    <mergeCell ref="AI17:AI18"/>
    <mergeCell ref="AK17:AN17"/>
    <mergeCell ref="AS17:AS18"/>
    <mergeCell ref="AU17:AX17"/>
    <mergeCell ref="BC17:BC18"/>
    <mergeCell ref="BL17:BM17"/>
    <mergeCell ref="AK18:AN18"/>
    <mergeCell ref="AU18:AX18"/>
    <mergeCell ref="BT7:BU8"/>
    <mergeCell ref="BV7:BW8"/>
    <mergeCell ref="BX7:BY8"/>
    <mergeCell ref="BR5:BS5"/>
    <mergeCell ref="BT5:BU5"/>
    <mergeCell ref="BV5:BW5"/>
    <mergeCell ref="BX5:BY5"/>
    <mergeCell ref="BZ7:CA8"/>
    <mergeCell ref="AC8:AF8"/>
    <mergeCell ref="BZ5:CA5"/>
    <mergeCell ref="BZ6:CA6"/>
    <mergeCell ref="AB6:AF6"/>
    <mergeCell ref="BR6:BS6"/>
    <mergeCell ref="BT6:BU6"/>
    <mergeCell ref="BV6:BW6"/>
    <mergeCell ref="BX6:BY6"/>
    <mergeCell ref="AB5:AF5"/>
    <mergeCell ref="BQ7:BQ8"/>
    <mergeCell ref="BR7:BS8"/>
    <mergeCell ref="AJ5:AN5"/>
    <mergeCell ref="AO5:AS5"/>
    <mergeCell ref="AT5:AX5"/>
    <mergeCell ref="AY5:BC5"/>
    <mergeCell ref="BD5:BH5"/>
    <mergeCell ref="BI5:BM5"/>
    <mergeCell ref="AJ6:AN6"/>
    <mergeCell ref="AO6:AS6"/>
    <mergeCell ref="AT6:AX6"/>
    <mergeCell ref="AY6:BC6"/>
    <mergeCell ref="BD6:BH6"/>
    <mergeCell ref="BI6:BM6"/>
    <mergeCell ref="AH7:AH10"/>
    <mergeCell ref="BX9:BY10"/>
    <mergeCell ref="BZ9:CA10"/>
    <mergeCell ref="B10:B16"/>
    <mergeCell ref="M10:Q10"/>
    <mergeCell ref="W10:AA10"/>
    <mergeCell ref="AB10:AF10"/>
    <mergeCell ref="BR11:BS11"/>
    <mergeCell ref="BT11:BU11"/>
    <mergeCell ref="AC9:AF9"/>
    <mergeCell ref="BQ9:BQ10"/>
    <mergeCell ref="BR9:BS10"/>
    <mergeCell ref="BT9:BU10"/>
    <mergeCell ref="BV9:BW10"/>
    <mergeCell ref="BV11:BW11"/>
    <mergeCell ref="BX11:BY11"/>
    <mergeCell ref="BZ11:CA11"/>
    <mergeCell ref="BR12:BS12"/>
    <mergeCell ref="BT12:BU12"/>
    <mergeCell ref="BV12:BW12"/>
    <mergeCell ref="BX12:BY12"/>
    <mergeCell ref="BG14:BH14"/>
    <mergeCell ref="BG15:BH15"/>
    <mergeCell ref="BG16:BH16"/>
    <mergeCell ref="BZ12:CA12"/>
    <mergeCell ref="BZ13:CA16"/>
    <mergeCell ref="BQ13:BQ16"/>
    <mergeCell ref="BR13:BS16"/>
    <mergeCell ref="BT13:BU16"/>
    <mergeCell ref="BV13:BW16"/>
    <mergeCell ref="BX13:BY16"/>
    <mergeCell ref="I9:L9"/>
    <mergeCell ref="BR17:BS18"/>
    <mergeCell ref="BT17:BU18"/>
    <mergeCell ref="BV17:BW18"/>
    <mergeCell ref="BX17:BY18"/>
    <mergeCell ref="BZ17:CA18"/>
    <mergeCell ref="BQ17:BQ18"/>
    <mergeCell ref="BX19:BY20"/>
    <mergeCell ref="BZ19:CA20"/>
    <mergeCell ref="BQ21:BQ22"/>
    <mergeCell ref="BR21:BS22"/>
    <mergeCell ref="BT21:BU22"/>
    <mergeCell ref="BV21:BW22"/>
    <mergeCell ref="BX21:BY22"/>
    <mergeCell ref="BQ19:BQ20"/>
    <mergeCell ref="AC70:AF70"/>
    <mergeCell ref="AC69:AF69"/>
    <mergeCell ref="AB47:AF47"/>
    <mergeCell ref="AD55:AD56"/>
    <mergeCell ref="AB51:AC52"/>
    <mergeCell ref="AD51:AD52"/>
    <mergeCell ref="AF51:AF52"/>
    <mergeCell ref="BR19:BS20"/>
    <mergeCell ref="BT19:BU20"/>
    <mergeCell ref="BV19:BW20"/>
    <mergeCell ref="BZ21:CA22"/>
    <mergeCell ref="AB22:AF22"/>
    <mergeCell ref="AC20:AF20"/>
    <mergeCell ref="AC21:AF21"/>
    <mergeCell ref="AI22:AI28"/>
    <mergeCell ref="AT22:AX22"/>
    <mergeCell ref="BD22:BH22"/>
    <mergeCell ref="BI22:BM22"/>
    <mergeCell ref="AA63:AA64"/>
    <mergeCell ref="V63:V64"/>
    <mergeCell ref="AC63:AE64"/>
    <mergeCell ref="W63:W64"/>
    <mergeCell ref="AB63:AB64"/>
    <mergeCell ref="AE51:AE52"/>
    <mergeCell ref="Y51:Y52"/>
    <mergeCell ref="Y53:Y54"/>
    <mergeCell ref="Z51:Z52"/>
    <mergeCell ref="Z53:Z54"/>
    <mergeCell ref="Z55:Z56"/>
    <mergeCell ref="AF57:AF58"/>
    <mergeCell ref="W57:AA62"/>
    <mergeCell ref="R57:V62"/>
    <mergeCell ref="AF61:AF62"/>
    <mergeCell ref="AB61:AC62"/>
    <mergeCell ref="AE61:AE62"/>
    <mergeCell ref="AF55:AF56"/>
    <mergeCell ref="AD59:AD60"/>
    <mergeCell ref="A67:B67"/>
    <mergeCell ref="C67:G67"/>
    <mergeCell ref="H67:L67"/>
    <mergeCell ref="M67:Q67"/>
    <mergeCell ref="R67:V67"/>
    <mergeCell ref="W67:AA67"/>
    <mergeCell ref="M47:Q47"/>
    <mergeCell ref="R47:V47"/>
    <mergeCell ref="H53:I54"/>
    <mergeCell ref="J51:J52"/>
    <mergeCell ref="H61:L62"/>
    <mergeCell ref="H59:L60"/>
    <mergeCell ref="H55:L56"/>
    <mergeCell ref="R55:V56"/>
    <mergeCell ref="W55:X56"/>
    <mergeCell ref="Q55:Q56"/>
    <mergeCell ref="W47:AA47"/>
    <mergeCell ref="W49:AA50"/>
    <mergeCell ref="C48:G48"/>
    <mergeCell ref="H48:L48"/>
    <mergeCell ref="M61:Q62"/>
    <mergeCell ref="O55:O56"/>
    <mergeCell ref="A57:B62"/>
    <mergeCell ref="C55:G56"/>
    <mergeCell ref="E59:E60"/>
    <mergeCell ref="M59:N60"/>
    <mergeCell ref="O59:O60"/>
    <mergeCell ref="P59:P60"/>
    <mergeCell ref="Q59:Q60"/>
    <mergeCell ref="A48:B48"/>
    <mergeCell ref="A49:B50"/>
    <mergeCell ref="A51:B52"/>
    <mergeCell ref="C6:G6"/>
    <mergeCell ref="H6:L6"/>
    <mergeCell ref="C5:G5"/>
    <mergeCell ref="H5:L5"/>
    <mergeCell ref="D31:G31"/>
    <mergeCell ref="R43:AF44"/>
    <mergeCell ref="A43:Q44"/>
    <mergeCell ref="Z28:AA28"/>
    <mergeCell ref="AB48:AF48"/>
    <mergeCell ref="M34:Q34"/>
    <mergeCell ref="L51:L52"/>
    <mergeCell ref="V41:V42"/>
    <mergeCell ref="AE41:AF41"/>
    <mergeCell ref="A45:AF46"/>
    <mergeCell ref="D41:G41"/>
    <mergeCell ref="L41:L42"/>
    <mergeCell ref="N41:Q41"/>
    <mergeCell ref="AC19:AF19"/>
    <mergeCell ref="B22:B28"/>
    <mergeCell ref="M22:Q22"/>
    <mergeCell ref="W22:AA22"/>
    <mergeCell ref="R51:V52"/>
    <mergeCell ref="AA51:AA52"/>
    <mergeCell ref="W48:AA48"/>
    <mergeCell ref="T49:T50"/>
    <mergeCell ref="U49:U50"/>
    <mergeCell ref="AB49:AF50"/>
    <mergeCell ref="Z38:AA38"/>
    <mergeCell ref="Z26:AA26"/>
    <mergeCell ref="Z27:AA27"/>
    <mergeCell ref="B29:B30"/>
    <mergeCell ref="AE17:AF17"/>
    <mergeCell ref="Q57:Q58"/>
    <mergeCell ref="A55:B56"/>
    <mergeCell ref="A47:B47"/>
    <mergeCell ref="C47:G47"/>
    <mergeCell ref="K51:K52"/>
    <mergeCell ref="H47:L47"/>
    <mergeCell ref="AA53:AA54"/>
    <mergeCell ref="R53:V54"/>
    <mergeCell ref="AA55:AA56"/>
    <mergeCell ref="Y55:Y56"/>
    <mergeCell ref="A53:B54"/>
    <mergeCell ref="AC31:AF31"/>
    <mergeCell ref="I32:L32"/>
    <mergeCell ref="N32:Q32"/>
    <mergeCell ref="AC32:AF32"/>
    <mergeCell ref="I33:L33"/>
    <mergeCell ref="AC33:AF33"/>
    <mergeCell ref="C57:D58"/>
    <mergeCell ref="E57:E58"/>
    <mergeCell ref="H51:I52"/>
    <mergeCell ref="C51:G52"/>
    <mergeCell ref="F57:F58"/>
    <mergeCell ref="G57:G58"/>
    <mergeCell ref="H57:L58"/>
    <mergeCell ref="AE55:AE56"/>
    <mergeCell ref="AE57:AE58"/>
    <mergeCell ref="L53:L54"/>
    <mergeCell ref="M57:N58"/>
    <mergeCell ref="C53:G54"/>
    <mergeCell ref="AC7:AF7"/>
    <mergeCell ref="S7:V7"/>
    <mergeCell ref="V17:V18"/>
    <mergeCell ref="D29:G29"/>
    <mergeCell ref="L29:L30"/>
    <mergeCell ref="N29:Q29"/>
    <mergeCell ref="V29:V30"/>
    <mergeCell ref="AE29:AF29"/>
    <mergeCell ref="D30:G30"/>
    <mergeCell ref="N30:Q30"/>
    <mergeCell ref="A31:A34"/>
    <mergeCell ref="S31:V31"/>
    <mergeCell ref="W34:AA34"/>
    <mergeCell ref="AB34:AF34"/>
    <mergeCell ref="A35:A42"/>
    <mergeCell ref="N35:Q35"/>
    <mergeCell ref="N36:Q36"/>
    <mergeCell ref="Z37:AA37"/>
    <mergeCell ref="A23:A30"/>
    <mergeCell ref="N23:Q23"/>
    <mergeCell ref="N24:Q24"/>
    <mergeCell ref="Z25:AA25"/>
    <mergeCell ref="B17:B18"/>
    <mergeCell ref="L17:L18"/>
    <mergeCell ref="M6:Q6"/>
    <mergeCell ref="R6:V6"/>
    <mergeCell ref="W6:AA6"/>
    <mergeCell ref="M5:Q5"/>
    <mergeCell ref="R5:V5"/>
    <mergeCell ref="W5:AA5"/>
    <mergeCell ref="N2:P3"/>
    <mergeCell ref="Q2:Z3"/>
    <mergeCell ref="AA2:AD3"/>
    <mergeCell ref="AE2:AE3"/>
    <mergeCell ref="A11:A18"/>
    <mergeCell ref="A19:A22"/>
    <mergeCell ref="D19:G19"/>
    <mergeCell ref="I20:L20"/>
    <mergeCell ref="I21:L21"/>
    <mergeCell ref="A7:A10"/>
    <mergeCell ref="N8:Q8"/>
    <mergeCell ref="N11:Q11"/>
    <mergeCell ref="N12:Q12"/>
    <mergeCell ref="N17:Q17"/>
    <mergeCell ref="D18:G18"/>
    <mergeCell ref="N18:Q18"/>
    <mergeCell ref="N20:Q20"/>
    <mergeCell ref="Z13:AA13"/>
    <mergeCell ref="Z14:AA14"/>
    <mergeCell ref="Z15:AA15"/>
    <mergeCell ref="Z16:AA16"/>
    <mergeCell ref="S19:V19"/>
    <mergeCell ref="A2:L3"/>
    <mergeCell ref="D7:G7"/>
    <mergeCell ref="D17:G17"/>
    <mergeCell ref="I8:L8"/>
    <mergeCell ref="D69:G69"/>
    <mergeCell ref="S69:V69"/>
    <mergeCell ref="I70:L70"/>
    <mergeCell ref="N70:Q70"/>
    <mergeCell ref="A69:B69"/>
    <mergeCell ref="A70:B70"/>
    <mergeCell ref="W71:Y73"/>
    <mergeCell ref="Z39:AA39"/>
    <mergeCell ref="Z40:AA40"/>
    <mergeCell ref="B41:B42"/>
    <mergeCell ref="N42:Q42"/>
    <mergeCell ref="A63:B64"/>
    <mergeCell ref="D63:F64"/>
    <mergeCell ref="I63:K64"/>
    <mergeCell ref="N63:P64"/>
    <mergeCell ref="S63:U64"/>
    <mergeCell ref="X63:Z64"/>
    <mergeCell ref="G59:G60"/>
    <mergeCell ref="C61:G62"/>
    <mergeCell ref="M48:Q48"/>
    <mergeCell ref="R48:V48"/>
    <mergeCell ref="L63:L64"/>
    <mergeCell ref="G63:G64"/>
    <mergeCell ref="V49:V50"/>
    <mergeCell ref="H49:L50"/>
    <mergeCell ref="M49:Q50"/>
    <mergeCell ref="M55:N56"/>
    <mergeCell ref="W51:X52"/>
    <mergeCell ref="W53:X54"/>
    <mergeCell ref="R49:S50"/>
    <mergeCell ref="M51:N52"/>
    <mergeCell ref="B34:B40"/>
    <mergeCell ref="R68:V68"/>
    <mergeCell ref="W68:AA68"/>
    <mergeCell ref="AB68:AF68"/>
    <mergeCell ref="D42:G42"/>
    <mergeCell ref="AB57:AC58"/>
    <mergeCell ref="AD61:AD62"/>
    <mergeCell ref="O51:O52"/>
    <mergeCell ref="P51:P52"/>
    <mergeCell ref="Q51:Q52"/>
    <mergeCell ref="M53:Q54"/>
    <mergeCell ref="AD57:AD58"/>
    <mergeCell ref="AB55:AC56"/>
    <mergeCell ref="P55:P56"/>
    <mergeCell ref="C63:C64"/>
    <mergeCell ref="H63:H64"/>
    <mergeCell ref="M63:M64"/>
    <mergeCell ref="R63:R64"/>
    <mergeCell ref="AE59:AE60"/>
    <mergeCell ref="O57:O58"/>
    <mergeCell ref="P57:P58"/>
    <mergeCell ref="C59:D60"/>
    <mergeCell ref="AF59:AF60"/>
    <mergeCell ref="AB59:AC60"/>
    <mergeCell ref="F59:F60"/>
    <mergeCell ref="C49:D50"/>
    <mergeCell ref="E49:E50"/>
    <mergeCell ref="F49:F50"/>
    <mergeCell ref="G49:G50"/>
    <mergeCell ref="Q63:Q64"/>
    <mergeCell ref="J53:J54"/>
    <mergeCell ref="K53:K54"/>
    <mergeCell ref="AF63:AF64"/>
    <mergeCell ref="AH2:AS3"/>
    <mergeCell ref="AU2:AW3"/>
    <mergeCell ref="AX2:BG3"/>
    <mergeCell ref="BH2:BK3"/>
    <mergeCell ref="BL2:BL3"/>
    <mergeCell ref="A78:L79"/>
    <mergeCell ref="N78:P79"/>
    <mergeCell ref="Q78:Z79"/>
    <mergeCell ref="AA78:AD79"/>
    <mergeCell ref="AE78:AE79"/>
    <mergeCell ref="A154:L155"/>
    <mergeCell ref="N154:P155"/>
    <mergeCell ref="Q154:Z155"/>
    <mergeCell ref="AA154:AD155"/>
    <mergeCell ref="AE154:AE155"/>
    <mergeCell ref="A230:L231"/>
    <mergeCell ref="N230:P231"/>
    <mergeCell ref="Q230:Z231"/>
    <mergeCell ref="AA230:AD231"/>
    <mergeCell ref="AE230:AE231"/>
    <mergeCell ref="W74:Y76"/>
    <mergeCell ref="Z71:AD73"/>
    <mergeCell ref="Z74:AD76"/>
    <mergeCell ref="A65:AF66"/>
    <mergeCell ref="AE71:AF73"/>
    <mergeCell ref="AE74:AF76"/>
    <mergeCell ref="A71:V76"/>
    <mergeCell ref="AB67:AF67"/>
    <mergeCell ref="A68:B68"/>
    <mergeCell ref="C68:G68"/>
    <mergeCell ref="H68:L68"/>
    <mergeCell ref="M68:Q68"/>
    <mergeCell ref="C233:G233"/>
    <mergeCell ref="H233:L233"/>
    <mergeCell ref="M233:Q233"/>
    <mergeCell ref="R233:V233"/>
    <mergeCell ref="W233:AA233"/>
    <mergeCell ref="AB233:AF233"/>
    <mergeCell ref="C234:G234"/>
    <mergeCell ref="H234:L234"/>
    <mergeCell ref="M234:Q234"/>
    <mergeCell ref="R234:V234"/>
    <mergeCell ref="W234:AA234"/>
    <mergeCell ref="AB234:AF234"/>
    <mergeCell ref="A235:A238"/>
    <mergeCell ref="D235:G235"/>
    <mergeCell ref="S235:V235"/>
    <mergeCell ref="AC235:AF235"/>
    <mergeCell ref="I236:L236"/>
    <mergeCell ref="N236:Q236"/>
    <mergeCell ref="AC236:AF236"/>
    <mergeCell ref="I237:L237"/>
    <mergeCell ref="AC237:AF237"/>
    <mergeCell ref="B238:B244"/>
    <mergeCell ref="M238:Q238"/>
    <mergeCell ref="W238:AA238"/>
    <mergeCell ref="AB238:AF238"/>
    <mergeCell ref="A239:A246"/>
    <mergeCell ref="N239:Q239"/>
    <mergeCell ref="N240:Q240"/>
    <mergeCell ref="Z241:AA241"/>
    <mergeCell ref="Z242:AA242"/>
    <mergeCell ref="Z243:AA243"/>
    <mergeCell ref="Z244:AA244"/>
    <mergeCell ref="B245:B246"/>
    <mergeCell ref="D245:G245"/>
    <mergeCell ref="L245:L246"/>
    <mergeCell ref="N245:Q245"/>
    <mergeCell ref="V245:V246"/>
    <mergeCell ref="AE245:AF245"/>
    <mergeCell ref="D246:G246"/>
    <mergeCell ref="N246:Q246"/>
    <mergeCell ref="A247:A250"/>
    <mergeCell ref="D247:G247"/>
    <mergeCell ref="S247:V247"/>
    <mergeCell ref="AC247:AF247"/>
    <mergeCell ref="I248:L248"/>
    <mergeCell ref="N248:Q248"/>
    <mergeCell ref="AC248:AF248"/>
    <mergeCell ref="I249:L249"/>
    <mergeCell ref="AC249:AF249"/>
    <mergeCell ref="B250:B256"/>
    <mergeCell ref="M250:Q250"/>
    <mergeCell ref="W250:AA250"/>
    <mergeCell ref="AB250:AF250"/>
    <mergeCell ref="A251:A258"/>
    <mergeCell ref="N251:Q251"/>
    <mergeCell ref="N252:Q252"/>
    <mergeCell ref="Z253:AA253"/>
    <mergeCell ref="Z254:AA254"/>
    <mergeCell ref="Z255:AA255"/>
    <mergeCell ref="Z256:AA256"/>
    <mergeCell ref="B257:B258"/>
    <mergeCell ref="D257:G257"/>
    <mergeCell ref="L257:L258"/>
    <mergeCell ref="N257:Q257"/>
    <mergeCell ref="V257:V258"/>
    <mergeCell ref="AE257:AF257"/>
    <mergeCell ref="D258:G258"/>
    <mergeCell ref="N258:Q258"/>
    <mergeCell ref="A259:A262"/>
    <mergeCell ref="D259:G259"/>
    <mergeCell ref="S259:V259"/>
    <mergeCell ref="AC259:AF259"/>
    <mergeCell ref="I260:L260"/>
    <mergeCell ref="N260:Q260"/>
    <mergeCell ref="AC260:AF260"/>
    <mergeCell ref="I261:L261"/>
    <mergeCell ref="AC261:AF261"/>
    <mergeCell ref="B262:B268"/>
    <mergeCell ref="M262:Q262"/>
    <mergeCell ref="W262:AA262"/>
    <mergeCell ref="AB262:AF262"/>
    <mergeCell ref="A263:A270"/>
    <mergeCell ref="N263:Q263"/>
    <mergeCell ref="N264:Q264"/>
    <mergeCell ref="Z265:AA265"/>
    <mergeCell ref="Z266:AA266"/>
    <mergeCell ref="Z267:AA267"/>
    <mergeCell ref="Z268:AA268"/>
    <mergeCell ref="B269:B270"/>
    <mergeCell ref="D269:G269"/>
    <mergeCell ref="L269:L270"/>
    <mergeCell ref="N269:Q269"/>
    <mergeCell ref="V269:V270"/>
    <mergeCell ref="AE269:AF269"/>
    <mergeCell ref="D270:G270"/>
    <mergeCell ref="N270:Q270"/>
    <mergeCell ref="A271:Q272"/>
    <mergeCell ref="R271:AF272"/>
    <mergeCell ref="A273:AF274"/>
    <mergeCell ref="A275:B275"/>
    <mergeCell ref="C275:G275"/>
    <mergeCell ref="H275:L275"/>
    <mergeCell ref="M275:Q275"/>
    <mergeCell ref="R275:V275"/>
    <mergeCell ref="W275:AA275"/>
    <mergeCell ref="AB275:AF275"/>
    <mergeCell ref="A276:B276"/>
    <mergeCell ref="C276:G276"/>
    <mergeCell ref="H276:L276"/>
    <mergeCell ref="M276:Q276"/>
    <mergeCell ref="R276:V276"/>
    <mergeCell ref="W276:AA276"/>
    <mergeCell ref="AB276:AF276"/>
    <mergeCell ref="A277:B278"/>
    <mergeCell ref="C277:D278"/>
    <mergeCell ref="E277:E278"/>
    <mergeCell ref="F277:F278"/>
    <mergeCell ref="G277:G278"/>
    <mergeCell ref="H277:L278"/>
    <mergeCell ref="M277:Q278"/>
    <mergeCell ref="R277:S278"/>
    <mergeCell ref="T277:T278"/>
    <mergeCell ref="U277:U278"/>
    <mergeCell ref="V277:V278"/>
    <mergeCell ref="W277:AA278"/>
    <mergeCell ref="AB277:AF278"/>
    <mergeCell ref="A279:B280"/>
    <mergeCell ref="C279:G280"/>
    <mergeCell ref="H279:I280"/>
    <mergeCell ref="J279:J280"/>
    <mergeCell ref="K279:K280"/>
    <mergeCell ref="L279:L280"/>
    <mergeCell ref="M279:N280"/>
    <mergeCell ref="O279:O280"/>
    <mergeCell ref="P279:P280"/>
    <mergeCell ref="Q279:Q280"/>
    <mergeCell ref="R279:V280"/>
    <mergeCell ref="W279:X280"/>
    <mergeCell ref="Y279:Y280"/>
    <mergeCell ref="Z279:Z280"/>
    <mergeCell ref="AA279:AA280"/>
    <mergeCell ref="AB279:AC280"/>
    <mergeCell ref="AD279:AD280"/>
    <mergeCell ref="AE279:AE280"/>
    <mergeCell ref="AF279:AF280"/>
    <mergeCell ref="A281:B282"/>
    <mergeCell ref="C281:G282"/>
    <mergeCell ref="H281:I282"/>
    <mergeCell ref="J281:J282"/>
    <mergeCell ref="K281:K282"/>
    <mergeCell ref="L281:L282"/>
    <mergeCell ref="M281:Q282"/>
    <mergeCell ref="R281:V282"/>
    <mergeCell ref="W281:X282"/>
    <mergeCell ref="Y281:Y282"/>
    <mergeCell ref="Z281:Z282"/>
    <mergeCell ref="AA281:AA282"/>
    <mergeCell ref="A283:B284"/>
    <mergeCell ref="C283:G284"/>
    <mergeCell ref="H283:L284"/>
    <mergeCell ref="M283:N284"/>
    <mergeCell ref="O283:O284"/>
    <mergeCell ref="P283:P284"/>
    <mergeCell ref="Q283:Q284"/>
    <mergeCell ref="R283:V284"/>
    <mergeCell ref="W283:X284"/>
    <mergeCell ref="Y283:Y284"/>
    <mergeCell ref="Z283:Z284"/>
    <mergeCell ref="AA283:AA284"/>
    <mergeCell ref="AB283:AC284"/>
    <mergeCell ref="AD283:AD284"/>
    <mergeCell ref="AE283:AE284"/>
    <mergeCell ref="AF283:AF284"/>
    <mergeCell ref="A285:B290"/>
    <mergeCell ref="C285:D286"/>
    <mergeCell ref="E285:E286"/>
    <mergeCell ref="F285:F286"/>
    <mergeCell ref="G285:G286"/>
    <mergeCell ref="H285:L286"/>
    <mergeCell ref="M285:N286"/>
    <mergeCell ref="O285:O286"/>
    <mergeCell ref="P285:P286"/>
    <mergeCell ref="Q285:Q286"/>
    <mergeCell ref="R285:V290"/>
    <mergeCell ref="W285:AA290"/>
    <mergeCell ref="AB285:AC286"/>
    <mergeCell ref="AD285:AD286"/>
    <mergeCell ref="AE285:AE286"/>
    <mergeCell ref="AF285:AF286"/>
    <mergeCell ref="C287:D288"/>
    <mergeCell ref="E287:E288"/>
    <mergeCell ref="F287:F288"/>
    <mergeCell ref="G287:G288"/>
    <mergeCell ref="H287:L288"/>
    <mergeCell ref="M287:N288"/>
    <mergeCell ref="O287:O288"/>
    <mergeCell ref="P287:P288"/>
    <mergeCell ref="Q287:Q288"/>
    <mergeCell ref="AB287:AC288"/>
    <mergeCell ref="AD287:AD288"/>
    <mergeCell ref="AE287:AE288"/>
    <mergeCell ref="AF287:AF288"/>
    <mergeCell ref="C289:G290"/>
    <mergeCell ref="H289:L290"/>
    <mergeCell ref="M289:Q290"/>
    <mergeCell ref="AB289:AC290"/>
    <mergeCell ref="AD289:AD290"/>
    <mergeCell ref="AE289:AE290"/>
    <mergeCell ref="AF289:AF290"/>
    <mergeCell ref="A291:B292"/>
    <mergeCell ref="C291:C292"/>
    <mergeCell ref="D291:F292"/>
    <mergeCell ref="G291:G292"/>
    <mergeCell ref="H291:H292"/>
    <mergeCell ref="I291:K292"/>
    <mergeCell ref="L291:L292"/>
    <mergeCell ref="M291:M292"/>
    <mergeCell ref="N291:P292"/>
    <mergeCell ref="Q291:Q292"/>
    <mergeCell ref="R291:R292"/>
    <mergeCell ref="S291:U292"/>
    <mergeCell ref="V291:V292"/>
    <mergeCell ref="W291:W292"/>
    <mergeCell ref="X291:Z292"/>
    <mergeCell ref="AA291:AA292"/>
    <mergeCell ref="AB291:AB292"/>
    <mergeCell ref="AC291:AE292"/>
    <mergeCell ref="AF291:AF292"/>
    <mergeCell ref="A293:AF294"/>
    <mergeCell ref="A295:B295"/>
    <mergeCell ref="C295:G295"/>
    <mergeCell ref="H295:L295"/>
    <mergeCell ref="M295:Q295"/>
    <mergeCell ref="R295:V295"/>
    <mergeCell ref="W295:AA295"/>
    <mergeCell ref="AB295:AF295"/>
    <mergeCell ref="A296:B296"/>
    <mergeCell ref="C296:G296"/>
    <mergeCell ref="H296:L296"/>
    <mergeCell ref="M296:Q296"/>
    <mergeCell ref="R296:V296"/>
    <mergeCell ref="W296:AA296"/>
    <mergeCell ref="AB296:AF296"/>
    <mergeCell ref="A297:B297"/>
    <mergeCell ref="D297:G297"/>
    <mergeCell ref="S297:V297"/>
    <mergeCell ref="AC297:AF297"/>
    <mergeCell ref="A298:B298"/>
    <mergeCell ref="I298:L298"/>
    <mergeCell ref="N298:Q298"/>
    <mergeCell ref="AC298:AF298"/>
    <mergeCell ref="A299:V304"/>
    <mergeCell ref="W299:Y301"/>
    <mergeCell ref="Z299:AD301"/>
    <mergeCell ref="AE299:AF301"/>
    <mergeCell ref="W302:Y304"/>
    <mergeCell ref="Z302:AD304"/>
    <mergeCell ref="AE302:AF304"/>
    <mergeCell ref="A306:L307"/>
    <mergeCell ref="N306:P307"/>
    <mergeCell ref="Q306:Z307"/>
    <mergeCell ref="AA306:AD307"/>
    <mergeCell ref="AE306:AE307"/>
    <mergeCell ref="C309:G309"/>
    <mergeCell ref="H309:L309"/>
    <mergeCell ref="M309:Q309"/>
    <mergeCell ref="R309:V309"/>
    <mergeCell ref="W309:AA309"/>
    <mergeCell ref="AB309:AF309"/>
    <mergeCell ref="C310:G310"/>
    <mergeCell ref="H310:L310"/>
    <mergeCell ref="M310:Q310"/>
    <mergeCell ref="R310:V310"/>
    <mergeCell ref="W310:AA310"/>
    <mergeCell ref="AB310:AF310"/>
    <mergeCell ref="A311:A314"/>
    <mergeCell ref="D311:G311"/>
    <mergeCell ref="S311:V311"/>
    <mergeCell ref="AC311:AF311"/>
    <mergeCell ref="I312:L312"/>
    <mergeCell ref="N312:Q312"/>
    <mergeCell ref="AC312:AF312"/>
    <mergeCell ref="I313:L313"/>
    <mergeCell ref="AC313:AF313"/>
    <mergeCell ref="B314:B320"/>
    <mergeCell ref="M314:Q314"/>
    <mergeCell ref="W314:AA314"/>
    <mergeCell ref="AB314:AF314"/>
    <mergeCell ref="A315:A322"/>
    <mergeCell ref="N315:Q315"/>
    <mergeCell ref="N316:Q316"/>
    <mergeCell ref="Z317:AA317"/>
    <mergeCell ref="Z318:AA318"/>
    <mergeCell ref="Z319:AA319"/>
    <mergeCell ref="Z320:AA320"/>
    <mergeCell ref="B321:B322"/>
    <mergeCell ref="D321:G321"/>
    <mergeCell ref="L321:L322"/>
    <mergeCell ref="N321:Q321"/>
    <mergeCell ref="V321:V322"/>
    <mergeCell ref="AE321:AF321"/>
    <mergeCell ref="D322:G322"/>
    <mergeCell ref="N322:Q322"/>
    <mergeCell ref="A323:A326"/>
    <mergeCell ref="D323:G323"/>
    <mergeCell ref="S323:V323"/>
    <mergeCell ref="AC323:AF323"/>
    <mergeCell ref="I324:L324"/>
    <mergeCell ref="N324:Q324"/>
    <mergeCell ref="AC324:AF324"/>
    <mergeCell ref="I325:L325"/>
    <mergeCell ref="AC325:AF325"/>
    <mergeCell ref="B326:B332"/>
    <mergeCell ref="M326:Q326"/>
    <mergeCell ref="W326:AA326"/>
    <mergeCell ref="AB326:AF326"/>
    <mergeCell ref="A327:A334"/>
    <mergeCell ref="N327:Q327"/>
    <mergeCell ref="N328:Q328"/>
    <mergeCell ref="Z329:AA329"/>
    <mergeCell ref="Z330:AA330"/>
    <mergeCell ref="Z331:AA331"/>
    <mergeCell ref="Z332:AA332"/>
    <mergeCell ref="B333:B334"/>
    <mergeCell ref="D333:G333"/>
    <mergeCell ref="L333:L334"/>
    <mergeCell ref="N333:Q333"/>
    <mergeCell ref="V333:V334"/>
    <mergeCell ref="AE333:AF333"/>
    <mergeCell ref="D334:G334"/>
    <mergeCell ref="N334:Q334"/>
    <mergeCell ref="A335:A338"/>
    <mergeCell ref="D335:G335"/>
    <mergeCell ref="S335:V335"/>
    <mergeCell ref="AC335:AF335"/>
    <mergeCell ref="I336:L336"/>
    <mergeCell ref="N336:Q336"/>
    <mergeCell ref="AC336:AF336"/>
    <mergeCell ref="I337:L337"/>
    <mergeCell ref="AC337:AF337"/>
    <mergeCell ref="B338:B344"/>
    <mergeCell ref="M338:Q338"/>
    <mergeCell ref="W338:AA338"/>
    <mergeCell ref="AB338:AF338"/>
    <mergeCell ref="A339:A346"/>
    <mergeCell ref="N339:Q339"/>
    <mergeCell ref="N340:Q340"/>
    <mergeCell ref="Z341:AA341"/>
    <mergeCell ref="Z342:AA342"/>
    <mergeCell ref="Z343:AA343"/>
    <mergeCell ref="Z344:AA344"/>
    <mergeCell ref="B345:B346"/>
    <mergeCell ref="D345:G345"/>
    <mergeCell ref="L345:L346"/>
    <mergeCell ref="N345:Q345"/>
    <mergeCell ref="V345:V346"/>
    <mergeCell ref="AE345:AF345"/>
    <mergeCell ref="D346:G346"/>
    <mergeCell ref="N346:Q346"/>
    <mergeCell ref="A347:Q348"/>
    <mergeCell ref="R347:AF348"/>
    <mergeCell ref="A349:AF350"/>
    <mergeCell ref="A351:B351"/>
    <mergeCell ref="C351:G351"/>
    <mergeCell ref="H351:L351"/>
    <mergeCell ref="M351:Q351"/>
    <mergeCell ref="R351:V351"/>
    <mergeCell ref="W351:AA351"/>
    <mergeCell ref="AB351:AF351"/>
    <mergeCell ref="A352:B352"/>
    <mergeCell ref="C352:G352"/>
    <mergeCell ref="H352:L352"/>
    <mergeCell ref="M352:Q352"/>
    <mergeCell ref="R352:V352"/>
    <mergeCell ref="W352:AA352"/>
    <mergeCell ref="AB352:AF352"/>
    <mergeCell ref="A353:B354"/>
    <mergeCell ref="C353:D354"/>
    <mergeCell ref="E353:E354"/>
    <mergeCell ref="F353:F354"/>
    <mergeCell ref="G353:G354"/>
    <mergeCell ref="H353:L354"/>
    <mergeCell ref="M353:Q354"/>
    <mergeCell ref="R353:S354"/>
    <mergeCell ref="T353:T354"/>
    <mergeCell ref="U353:U354"/>
    <mergeCell ref="V353:V354"/>
    <mergeCell ref="W353:AA354"/>
    <mergeCell ref="AB353:AF354"/>
    <mergeCell ref="A355:B356"/>
    <mergeCell ref="C355:G356"/>
    <mergeCell ref="H355:I356"/>
    <mergeCell ref="J355:J356"/>
    <mergeCell ref="K355:K356"/>
    <mergeCell ref="L355:L356"/>
    <mergeCell ref="M355:N356"/>
    <mergeCell ref="O355:O356"/>
    <mergeCell ref="P355:P356"/>
    <mergeCell ref="Q355:Q356"/>
    <mergeCell ref="R355:V356"/>
    <mergeCell ref="W355:X356"/>
    <mergeCell ref="Y355:Y356"/>
    <mergeCell ref="Z355:Z356"/>
    <mergeCell ref="AA355:AA356"/>
    <mergeCell ref="AB355:AC356"/>
    <mergeCell ref="AD355:AD356"/>
    <mergeCell ref="AE355:AE356"/>
    <mergeCell ref="AF355:AF356"/>
    <mergeCell ref="A357:B358"/>
    <mergeCell ref="C357:G358"/>
    <mergeCell ref="H357:I358"/>
    <mergeCell ref="J357:J358"/>
    <mergeCell ref="K357:K358"/>
    <mergeCell ref="L357:L358"/>
    <mergeCell ref="M357:Q358"/>
    <mergeCell ref="R357:V358"/>
    <mergeCell ref="W357:X358"/>
    <mergeCell ref="Y357:Y358"/>
    <mergeCell ref="Z357:Z358"/>
    <mergeCell ref="AA357:AA358"/>
    <mergeCell ref="A359:B360"/>
    <mergeCell ref="C359:G360"/>
    <mergeCell ref="H359:L360"/>
    <mergeCell ref="M359:N360"/>
    <mergeCell ref="O359:O360"/>
    <mergeCell ref="P359:P360"/>
    <mergeCell ref="Q359:Q360"/>
    <mergeCell ref="R359:V360"/>
    <mergeCell ref="W359:X360"/>
    <mergeCell ref="Y359:Y360"/>
    <mergeCell ref="Z359:Z360"/>
    <mergeCell ref="AA359:AA360"/>
    <mergeCell ref="AB359:AC360"/>
    <mergeCell ref="AD359:AD360"/>
    <mergeCell ref="AE359:AE360"/>
    <mergeCell ref="AF359:AF360"/>
    <mergeCell ref="A361:B366"/>
    <mergeCell ref="C361:D362"/>
    <mergeCell ref="E361:E362"/>
    <mergeCell ref="F361:F362"/>
    <mergeCell ref="G361:G362"/>
    <mergeCell ref="H361:L362"/>
    <mergeCell ref="M361:N362"/>
    <mergeCell ref="O361:O362"/>
    <mergeCell ref="P361:P362"/>
    <mergeCell ref="Q361:Q362"/>
    <mergeCell ref="R361:V366"/>
    <mergeCell ref="W361:AA366"/>
    <mergeCell ref="AB361:AC362"/>
    <mergeCell ref="AD361:AD362"/>
    <mergeCell ref="AE361:AE362"/>
    <mergeCell ref="AF361:AF362"/>
    <mergeCell ref="C363:D364"/>
    <mergeCell ref="E363:E364"/>
    <mergeCell ref="F363:F364"/>
    <mergeCell ref="G363:G364"/>
    <mergeCell ref="H363:L364"/>
    <mergeCell ref="M363:N364"/>
    <mergeCell ref="O363:O364"/>
    <mergeCell ref="P363:P364"/>
    <mergeCell ref="Q363:Q364"/>
    <mergeCell ref="AB363:AC364"/>
    <mergeCell ref="AD363:AD364"/>
    <mergeCell ref="AE363:AE364"/>
    <mergeCell ref="AF363:AF364"/>
    <mergeCell ref="C365:G366"/>
    <mergeCell ref="H365:L366"/>
    <mergeCell ref="M365:Q366"/>
    <mergeCell ref="AB365:AC366"/>
    <mergeCell ref="AD365:AD366"/>
    <mergeCell ref="AE365:AE366"/>
    <mergeCell ref="AF365:AF366"/>
    <mergeCell ref="A367:B368"/>
    <mergeCell ref="C367:C368"/>
    <mergeCell ref="D367:F368"/>
    <mergeCell ref="G367:G368"/>
    <mergeCell ref="H367:H368"/>
    <mergeCell ref="I367:K368"/>
    <mergeCell ref="L367:L368"/>
    <mergeCell ref="M367:M368"/>
    <mergeCell ref="N367:P368"/>
    <mergeCell ref="Q367:Q368"/>
    <mergeCell ref="R367:R368"/>
    <mergeCell ref="S367:U368"/>
    <mergeCell ref="V367:V368"/>
    <mergeCell ref="W367:W368"/>
    <mergeCell ref="X367:Z368"/>
    <mergeCell ref="AA367:AA368"/>
    <mergeCell ref="AB367:AB368"/>
    <mergeCell ref="AC367:AE368"/>
    <mergeCell ref="AF367:AF368"/>
    <mergeCell ref="A369:AF370"/>
    <mergeCell ref="A371:B371"/>
    <mergeCell ref="C371:G371"/>
    <mergeCell ref="H371:L371"/>
    <mergeCell ref="M371:Q371"/>
    <mergeCell ref="R371:V371"/>
    <mergeCell ref="W371:AA371"/>
    <mergeCell ref="AB371:AF371"/>
    <mergeCell ref="A372:B372"/>
    <mergeCell ref="C372:G372"/>
    <mergeCell ref="H372:L372"/>
    <mergeCell ref="M372:Q372"/>
    <mergeCell ref="R372:V372"/>
    <mergeCell ref="W372:AA372"/>
    <mergeCell ref="AB372:AF372"/>
    <mergeCell ref="A373:B373"/>
    <mergeCell ref="D373:G373"/>
    <mergeCell ref="S373:V373"/>
    <mergeCell ref="AC373:AF373"/>
    <mergeCell ref="A374:B374"/>
    <mergeCell ref="I374:L374"/>
    <mergeCell ref="N374:Q374"/>
    <mergeCell ref="AC374:AF374"/>
    <mergeCell ref="A375:V380"/>
    <mergeCell ref="W375:Y377"/>
    <mergeCell ref="Z375:AD377"/>
    <mergeCell ref="AE375:AF377"/>
    <mergeCell ref="W378:Y380"/>
    <mergeCell ref="Z378:AD380"/>
    <mergeCell ref="AE378:AF380"/>
    <mergeCell ref="A382:L383"/>
    <mergeCell ref="N382:P383"/>
    <mergeCell ref="Q382:Z383"/>
    <mergeCell ref="AA382:AD383"/>
    <mergeCell ref="AE382:AE383"/>
    <mergeCell ref="C385:G385"/>
    <mergeCell ref="H385:L385"/>
    <mergeCell ref="M385:Q385"/>
    <mergeCell ref="R385:V385"/>
    <mergeCell ref="W385:AA385"/>
    <mergeCell ref="AB385:AF385"/>
    <mergeCell ref="C386:G386"/>
    <mergeCell ref="H386:L386"/>
    <mergeCell ref="M386:Q386"/>
    <mergeCell ref="R386:V386"/>
    <mergeCell ref="W386:AA386"/>
    <mergeCell ref="AB386:AF386"/>
    <mergeCell ref="A387:A390"/>
    <mergeCell ref="D387:G387"/>
    <mergeCell ref="S387:V387"/>
    <mergeCell ref="AC387:AF387"/>
    <mergeCell ref="I388:L388"/>
    <mergeCell ref="N388:Q388"/>
    <mergeCell ref="AC388:AF388"/>
    <mergeCell ref="I389:L389"/>
    <mergeCell ref="AC389:AF389"/>
    <mergeCell ref="B390:B396"/>
    <mergeCell ref="M390:Q390"/>
    <mergeCell ref="W390:AA390"/>
    <mergeCell ref="AB390:AF390"/>
    <mergeCell ref="A391:A398"/>
    <mergeCell ref="N391:Q391"/>
    <mergeCell ref="N392:Q392"/>
    <mergeCell ref="Z393:AA393"/>
    <mergeCell ref="Z394:AA394"/>
    <mergeCell ref="Z395:AA395"/>
    <mergeCell ref="Z396:AA396"/>
    <mergeCell ref="B397:B398"/>
    <mergeCell ref="D397:G397"/>
    <mergeCell ref="L397:L398"/>
    <mergeCell ref="N397:Q397"/>
    <mergeCell ref="V397:V398"/>
    <mergeCell ref="AE397:AF397"/>
    <mergeCell ref="D398:G398"/>
    <mergeCell ref="N398:Q398"/>
    <mergeCell ref="A399:A402"/>
    <mergeCell ref="D399:G399"/>
    <mergeCell ref="S399:V399"/>
    <mergeCell ref="AC399:AF399"/>
    <mergeCell ref="I400:L400"/>
    <mergeCell ref="N400:Q400"/>
    <mergeCell ref="AC400:AF400"/>
    <mergeCell ref="I401:L401"/>
    <mergeCell ref="AC401:AF401"/>
    <mergeCell ref="B402:B408"/>
    <mergeCell ref="M402:Q402"/>
    <mergeCell ref="W402:AA402"/>
    <mergeCell ref="AB402:AF402"/>
    <mergeCell ref="A403:A410"/>
    <mergeCell ref="N403:Q403"/>
    <mergeCell ref="N404:Q404"/>
    <mergeCell ref="Z405:AA405"/>
    <mergeCell ref="Z406:AA406"/>
    <mergeCell ref="Z407:AA407"/>
    <mergeCell ref="Z408:AA408"/>
    <mergeCell ref="B409:B410"/>
    <mergeCell ref="D409:G409"/>
    <mergeCell ref="L409:L410"/>
    <mergeCell ref="N409:Q409"/>
    <mergeCell ref="V409:V410"/>
    <mergeCell ref="AE409:AF409"/>
    <mergeCell ref="D410:G410"/>
    <mergeCell ref="N410:Q410"/>
    <mergeCell ref="A411:A414"/>
    <mergeCell ref="D411:G411"/>
    <mergeCell ref="S411:V411"/>
    <mergeCell ref="AC411:AF411"/>
    <mergeCell ref="I412:L412"/>
    <mergeCell ref="N412:Q412"/>
    <mergeCell ref="AC412:AF412"/>
    <mergeCell ref="I413:L413"/>
    <mergeCell ref="AC413:AF413"/>
    <mergeCell ref="B414:B420"/>
    <mergeCell ref="M414:Q414"/>
    <mergeCell ref="W414:AA414"/>
    <mergeCell ref="AB414:AF414"/>
    <mergeCell ref="A415:A422"/>
    <mergeCell ref="N415:Q415"/>
    <mergeCell ref="N416:Q416"/>
    <mergeCell ref="Z417:AA417"/>
    <mergeCell ref="Z418:AA418"/>
    <mergeCell ref="Z419:AA419"/>
    <mergeCell ref="Z420:AA420"/>
    <mergeCell ref="B421:B422"/>
    <mergeCell ref="D421:G421"/>
    <mergeCell ref="L421:L422"/>
    <mergeCell ref="N421:Q421"/>
    <mergeCell ref="V421:V422"/>
    <mergeCell ref="AE421:AF421"/>
    <mergeCell ref="D422:G422"/>
    <mergeCell ref="N422:Q422"/>
    <mergeCell ref="A423:Q424"/>
    <mergeCell ref="R423:AF424"/>
    <mergeCell ref="A425:AF426"/>
    <mergeCell ref="A427:B427"/>
    <mergeCell ref="C427:G427"/>
    <mergeCell ref="H427:L427"/>
    <mergeCell ref="M427:Q427"/>
    <mergeCell ref="R427:V427"/>
    <mergeCell ref="W427:AA427"/>
    <mergeCell ref="AB427:AF427"/>
    <mergeCell ref="A428:B428"/>
    <mergeCell ref="C428:G428"/>
    <mergeCell ref="H428:L428"/>
    <mergeCell ref="M428:Q428"/>
    <mergeCell ref="R428:V428"/>
    <mergeCell ref="W428:AA428"/>
    <mergeCell ref="AB428:AF428"/>
    <mergeCell ref="A429:B430"/>
    <mergeCell ref="C429:D430"/>
    <mergeCell ref="E429:E430"/>
    <mergeCell ref="F429:F430"/>
    <mergeCell ref="G429:G430"/>
    <mergeCell ref="H429:L430"/>
    <mergeCell ref="M429:Q430"/>
    <mergeCell ref="R429:S430"/>
    <mergeCell ref="T429:T430"/>
    <mergeCell ref="U429:U430"/>
    <mergeCell ref="V429:V430"/>
    <mergeCell ref="W429:AA430"/>
    <mergeCell ref="AB429:AF430"/>
    <mergeCell ref="A431:B432"/>
    <mergeCell ref="C431:G432"/>
    <mergeCell ref="H431:I432"/>
    <mergeCell ref="J431:J432"/>
    <mergeCell ref="K431:K432"/>
    <mergeCell ref="L431:L432"/>
    <mergeCell ref="M431:N432"/>
    <mergeCell ref="O431:O432"/>
    <mergeCell ref="P431:P432"/>
    <mergeCell ref="Q431:Q432"/>
    <mergeCell ref="R431:V432"/>
    <mergeCell ref="W431:X432"/>
    <mergeCell ref="Y431:Y432"/>
    <mergeCell ref="Z431:Z432"/>
    <mergeCell ref="AA431:AA432"/>
    <mergeCell ref="AB431:AC432"/>
    <mergeCell ref="AD431:AD432"/>
    <mergeCell ref="AE431:AE432"/>
    <mergeCell ref="AF431:AF432"/>
    <mergeCell ref="A433:B434"/>
    <mergeCell ref="C433:G434"/>
    <mergeCell ref="H433:I434"/>
    <mergeCell ref="J433:J434"/>
    <mergeCell ref="K433:K434"/>
    <mergeCell ref="L433:L434"/>
    <mergeCell ref="M433:Q434"/>
    <mergeCell ref="R433:V434"/>
    <mergeCell ref="W433:X434"/>
    <mergeCell ref="Y433:Y434"/>
    <mergeCell ref="Z433:Z434"/>
    <mergeCell ref="AA433:AA434"/>
    <mergeCell ref="A435:B436"/>
    <mergeCell ref="C435:G436"/>
    <mergeCell ref="H435:L436"/>
    <mergeCell ref="M435:N436"/>
    <mergeCell ref="O435:O436"/>
    <mergeCell ref="P435:P436"/>
    <mergeCell ref="Q435:Q436"/>
    <mergeCell ref="R435:V436"/>
    <mergeCell ref="W435:X436"/>
    <mergeCell ref="Y435:Y436"/>
    <mergeCell ref="Z435:Z436"/>
    <mergeCell ref="AA435:AA436"/>
    <mergeCell ref="AB435:AC436"/>
    <mergeCell ref="AD435:AD436"/>
    <mergeCell ref="AE435:AE436"/>
    <mergeCell ref="AF435:AF436"/>
    <mergeCell ref="A437:B442"/>
    <mergeCell ref="C437:D438"/>
    <mergeCell ref="E437:E438"/>
    <mergeCell ref="F437:F438"/>
    <mergeCell ref="G437:G438"/>
    <mergeCell ref="H437:L438"/>
    <mergeCell ref="M437:N438"/>
    <mergeCell ref="O437:O438"/>
    <mergeCell ref="P437:P438"/>
    <mergeCell ref="Q437:Q438"/>
    <mergeCell ref="R437:V442"/>
    <mergeCell ref="W437:AA442"/>
    <mergeCell ref="AB437:AC438"/>
    <mergeCell ref="AD437:AD438"/>
    <mergeCell ref="AE437:AE438"/>
    <mergeCell ref="AF437:AF438"/>
    <mergeCell ref="C439:D440"/>
    <mergeCell ref="E439:E440"/>
    <mergeCell ref="F439:F440"/>
    <mergeCell ref="G439:G440"/>
    <mergeCell ref="H439:L440"/>
    <mergeCell ref="M439:N440"/>
    <mergeCell ref="O439:O440"/>
    <mergeCell ref="P439:P440"/>
    <mergeCell ref="Q439:Q440"/>
    <mergeCell ref="AB439:AC440"/>
    <mergeCell ref="AD439:AD440"/>
    <mergeCell ref="AE439:AE440"/>
    <mergeCell ref="C441:G442"/>
    <mergeCell ref="H441:L442"/>
    <mergeCell ref="M441:Q442"/>
    <mergeCell ref="AB441:AC442"/>
    <mergeCell ref="AD441:AD442"/>
    <mergeCell ref="AE441:AE442"/>
    <mergeCell ref="AF441:AF442"/>
    <mergeCell ref="A443:B444"/>
    <mergeCell ref="C443:C444"/>
    <mergeCell ref="D443:F444"/>
    <mergeCell ref="G443:G444"/>
    <mergeCell ref="H443:H444"/>
    <mergeCell ref="I443:K444"/>
    <mergeCell ref="L443:L444"/>
    <mergeCell ref="M443:M444"/>
    <mergeCell ref="N443:P444"/>
    <mergeCell ref="Q443:Q444"/>
    <mergeCell ref="R443:R444"/>
    <mergeCell ref="S443:U444"/>
    <mergeCell ref="V443:V444"/>
    <mergeCell ref="W443:W444"/>
    <mergeCell ref="X443:Z444"/>
    <mergeCell ref="AA443:AA444"/>
    <mergeCell ref="AB443:AB444"/>
    <mergeCell ref="AC443:AE444"/>
    <mergeCell ref="AF443:AF444"/>
    <mergeCell ref="AH1:BM1"/>
    <mergeCell ref="A450:B450"/>
    <mergeCell ref="I450:L450"/>
    <mergeCell ref="N450:Q450"/>
    <mergeCell ref="AC450:AF450"/>
    <mergeCell ref="A451:V456"/>
    <mergeCell ref="W451:Y453"/>
    <mergeCell ref="Z451:AD453"/>
    <mergeCell ref="AE451:AF453"/>
    <mergeCell ref="W454:Y456"/>
    <mergeCell ref="Z454:AD456"/>
    <mergeCell ref="AE454:AF456"/>
    <mergeCell ref="A445:AF446"/>
    <mergeCell ref="A447:B447"/>
    <mergeCell ref="C447:G447"/>
    <mergeCell ref="H447:L447"/>
    <mergeCell ref="M447:Q447"/>
    <mergeCell ref="R447:V447"/>
    <mergeCell ref="W447:AA447"/>
    <mergeCell ref="AB447:AF447"/>
    <mergeCell ref="A448:B448"/>
    <mergeCell ref="C448:G448"/>
    <mergeCell ref="H448:L448"/>
    <mergeCell ref="M448:Q448"/>
    <mergeCell ref="R448:V448"/>
    <mergeCell ref="W448:AA448"/>
    <mergeCell ref="AB448:AF448"/>
    <mergeCell ref="A449:B449"/>
    <mergeCell ref="D449:G449"/>
    <mergeCell ref="S449:V449"/>
    <mergeCell ref="AC449:AF449"/>
    <mergeCell ref="AF439:AF440"/>
  </mergeCells>
  <phoneticPr fontId="2"/>
  <dataValidations count="1">
    <dataValidation type="list" allowBlank="1" showInputMessage="1" showErrorMessage="1" sqref="C7 Y35:Y40 W35:W40 Y23:Y28 AD35:AD36 AB35:AB42 C69 AD70 M23:M24 M35:M36 W23:W28 AD23:AD24 W32:W33 R31 M11:M12 M32 H32:H33 AB32 AD41 Y11:Y16 W11:W16 W70 C29:C31 M41:M42 M29:M30 C41:C42 AD20 W20:W21 R19 AB23:AB30 M20 H20:H21 AB20 AD29 R69 M70 M17:M18 C17:C19 H70 AB11:AB18 AD8 W8:W9 R7 AD11:AD12 M8 H8:H9 AB8 AD17 AB70 AD32 AJ7 BF35:BF40 BD35:BD40 BF23:BF28 BK35:BK36 BI35:BI42 C311 Y339:Y344 AT23:AT24 AT35:AT36 BD23:BD28 BK23:BK24 BD32:BD33 AY31 AT11:AT12 AT32 AO32:AO33 BI32 BK41 BF11:BF16 BD11:BD16 W339:W344 AJ29:AJ31 AT41:AT42 AT29:AT30 AJ41:AJ42 BK20 BD20:BD21 AY19 BI23:BI30 AT20 AO20:AO21 BI20 BK29 Y327:Y332 AD339:AD340 AT17:AT18 AJ17:AJ19 C235 BI11:BI18 BK8 BD8:BD9 AY7 BK11:BK12 AT8 AO8:AO9 BI8 BK17 AB339:AB346 BK32 AJ159 BF187:BF192 BD187:BD192 BF175:BF180 BK187:BK188 BI187:BI194 AJ69 BK70 AT175:AT176 AT187:AT188 BD175:BD180 BK175:BK176 BD184:BD185 AY183 AT163:AT164 AT184 AO184:AO185 BI184 BK193 BF163:BF168 BD163:BD168 BD70 AJ181:AJ183 AT193:AT194 AT181:AT182 AJ193:AJ194 BK172 BD172:BD173 AY171 BI175:BI182 AT172 AO172:AO173 BI172 BK181 AY69 AT70 AT169:AT170 AJ169:AJ171 AO70 BI163:BI170 BK160 BD160:BD161 AY159 BK163:BK164 AT160 AO160:AO161 BI160 BK169 BI70 BK184 C83 Y111:Y116 W111:W116 Y99:Y104 AD111:AD112 AB111:AB118 AJ221 BK222 C145 AD146 M99:M100 M111:M112 W99:W104 AD99:AD100 W108:W109 R107 M87:M88 M108 H108:H109 AB108 AD117 BD222 Y87:Y92 W87:W92 W146 C105:C107 M117:M118 M105:M106 C117:C118 AD96 W96:W97 R95 AB99:AB106 M96 AY221 AT222 H96:H97 AB96 AO222 AD105 R145 M146 M93:M94 C93:C95 H146 AB87:AB94 AD84 W84:W85 BI222 R83 C159 Y187:Y192 W187:W192 Y175:Y180 AD187:AD188 AB187:AB194 AD87:AD88 M84 C221 AD222 M175:M176 M187:M188 W175:W180 AD175:AD176 W184:W185 R183 M163:M164 M184 H184:H185 AB184 AD193 H84:H85 Y163:Y168 W163:W168 W222 C181:C183 M193:M194 M181:M182 C193:C194 AD172 W172:W173 R171 AB175:AB182 M172 AB84 AD93 H172:H173 AB172 AB146 AD181 R221 M222 M169:M170 C169:C171 H222 AB163:AB170 AD160 W160:W161 AD108 R159 Y263:Y268 W263:W268 Y251:Y256 AD263:AD264 AB263:AB270 C297 AD163:AD164 M160 AD298 M251:M252 M263:M264 W251:W256 AD251:AD252 W260:W261 R259 M239:M240 M260 H260:H261 AB260 AD269 Y239:Y244 H160:H161 W239:W244 W298 C257:C259 M269:M270 M257:M258 C269:C270 AD248 W248:W249 R247 AB251:AB258 M248 H248:H249 AB160 AD169 AB248 AD257 AB222 R297 M298 M245:M246 C245:C247 H298 AB239:AB246 AD236 W236:W237 R235 AD184 AD239:AD240 C373 AD374 M327:M328 M339:M340 W327:W332 AD327:AD328 M236 H236:H237 W336:W337 R335 M315:M316 M336 H336:H337 AB336 AD345 Y315:Y320 W315:W320 W374 C333:C335 M345:M346 M333:M334 AB236 C345:C346 AD324 W324:W325 R323 AB327:AB334 M324 H324:H325 AB324 AD333 R373 M374 M321:M322 AD245 AB298 C321:C323 H374 AD260 AB315:AB322 AD312 W312:W313 R311 AD315:AD316 M312 H312:H313 AB312 AD321 AB374 AD336 AJ83 BF111:BF116 BD111:BD116 BF99:BF104 BK111:BK112 BI111:BI118 AT99:AT100 AT111:AT112 BD99:BD104 BK99:BK100 BD108:BD109 AY107 AT87:AT88 AT108 AO108:AO109 BI108 BK117 BF87:BF92 BD87:BD92 AJ105:AJ107 AT117:AT118 AT105:AT106 AJ117:AJ118 BK96 BD96:BD97 AY95 BI99:BI106 AT96 AO96:AO97 BI96 BK105 AT93:AT94 AJ93:AJ95 BI87:BI94 BK84 BD84:BD85 AY83 BK87:BK88 AT84 AO84:AO85 BI84 BK93 BK108 AJ145 BK146 BD146 AY145 AT146 AO146 BI146 C387 Y415:Y420 W415:W420 Y403:Y408 AD415:AD416 AB415:AB422 C449 AD450 M403:M404 M415:M416 W403:W408 AD403:AD404 W412:W413 R411 M391:M392 M412 H412:H413 AB412 AD421 Y391:Y396 W391:W396 W450 C409:C411 M421:M422 M409:M410 C421:C422 AD400 W400:W401 R399 AB403:AB410 M400 H400:H401 AB400 AD409 R449 M450 M397:M398 C397:C399 H450 AB391:AB398 AD388 W388:W389 R387 AD391:AD392 M388 H388:H389 AB388 AD397 AB450 AD412" xr:uid="{1469F97A-6A74-45C5-8625-EAED819B7E5B}">
      <formula1>$BN$4:$BN$5</formula1>
    </dataValidation>
  </dataValidations>
  <pageMargins left="0.70866141732283472" right="0.70866141732283472" top="0.74803149606299213" bottom="0.74803149606299213" header="0.31496062992125984" footer="0.31496062992125984"/>
  <pageSetup paperSize="9" scale="77" orientation="portrait" cellComments="asDisplayed" r:id="rId1"/>
  <headerFooter>
    <oddFooter>&amp;L2025年4月版</oddFooter>
  </headerFooter>
  <rowBreaks count="1" manualBreakCount="1">
    <brk id="76" max="16383" man="1"/>
  </rowBreaks>
  <colBreaks count="1" manualBreakCount="1">
    <brk id="3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4947-6B6A-4EB7-B434-19BFA4779EF2}">
  <sheetPr codeName="Sheet8">
    <tabColor rgb="FF00B0F0"/>
    <pageSetUpPr fitToPage="1"/>
  </sheetPr>
  <dimension ref="A1:BC454"/>
  <sheetViews>
    <sheetView showZeros="0" view="pageBreakPreview" zoomScale="87" zoomScaleNormal="100" zoomScaleSheetLayoutView="87" workbookViewId="0">
      <pane ySplit="13" topLeftCell="A14" activePane="bottomLeft" state="frozen"/>
      <selection activeCell="AI1" sqref="AI1:BO1"/>
      <selection pane="bottomLeft" activeCell="B15" sqref="B15"/>
    </sheetView>
  </sheetViews>
  <sheetFormatPr defaultRowHeight="17.25" customHeight="1"/>
  <cols>
    <col min="1" max="1" width="3.625" style="209" customWidth="1"/>
    <col min="2" max="2" width="15.125" customWidth="1"/>
    <col min="3" max="3" width="4.125" customWidth="1"/>
    <col min="4" max="4" width="14.25" style="191" customWidth="1"/>
    <col min="5" max="5" width="7.75" customWidth="1"/>
    <col min="6" max="6" width="12.25" customWidth="1"/>
    <col min="7" max="7" width="4.125" customWidth="1"/>
    <col min="8" max="8" width="6.25" customWidth="1"/>
    <col min="9" max="9" width="6" customWidth="1"/>
    <col min="10" max="10" width="5.875" customWidth="1"/>
    <col min="11" max="11" width="6.125" customWidth="1"/>
    <col min="12" max="12" width="6.5" customWidth="1"/>
    <col min="13" max="16" width="4.125" customWidth="1"/>
    <col min="17" max="17" width="7.375" style="274" customWidth="1"/>
    <col min="18" max="18" width="3.625" style="209" customWidth="1"/>
    <col min="19" max="19" width="15.125" customWidth="1"/>
    <col min="20" max="20" width="4.125" customWidth="1"/>
    <col min="21" max="21" width="14.25" style="352" customWidth="1"/>
    <col min="22" max="22" width="7.75" customWidth="1"/>
    <col min="23" max="23" width="12.25" customWidth="1"/>
    <col min="24" max="24" width="4.125" customWidth="1"/>
    <col min="25" max="25" width="6.25" customWidth="1"/>
    <col min="26" max="26" width="6" customWidth="1"/>
    <col min="27" max="27" width="5.875" customWidth="1"/>
    <col min="28" max="28" width="6.125" customWidth="1"/>
    <col min="29" max="29" width="6.5" customWidth="1"/>
    <col min="30" max="34" width="4.125" customWidth="1"/>
    <col min="35" max="35" width="31" customWidth="1"/>
    <col min="36" max="36" width="5.125" style="191" customWidth="1"/>
    <col min="37" max="41" width="5.875" customWidth="1"/>
  </cols>
  <sheetData>
    <row r="1" spans="1:55" ht="9.75" customHeight="1" thickTop="1">
      <c r="B1" s="2948"/>
      <c r="C1" s="2948"/>
      <c r="D1" s="2948"/>
      <c r="E1" s="2948"/>
      <c r="F1" s="2948"/>
      <c r="G1" s="2948"/>
      <c r="H1" s="2948"/>
      <c r="I1" s="2948"/>
      <c r="J1" s="2948"/>
      <c r="K1" s="2948"/>
      <c r="L1" s="2948"/>
      <c r="M1" s="2948"/>
      <c r="N1" s="2948"/>
      <c r="O1" s="2948"/>
      <c r="P1" s="2948"/>
      <c r="Q1" s="268"/>
      <c r="R1" s="2928"/>
      <c r="S1" s="2929"/>
      <c r="T1" s="2929"/>
      <c r="U1" s="2929"/>
      <c r="V1" s="2929"/>
      <c r="W1" s="2929"/>
      <c r="X1" s="2929"/>
      <c r="Y1" s="2929"/>
      <c r="Z1" s="2929"/>
      <c r="AA1" s="2929"/>
      <c r="AB1" s="2929"/>
      <c r="AC1" s="2929"/>
      <c r="AD1" s="2929"/>
      <c r="AE1" s="2929"/>
      <c r="AF1" s="2929"/>
      <c r="AG1" s="2930"/>
      <c r="AH1" s="354"/>
      <c r="AI1" s="258"/>
      <c r="AQ1" t="s">
        <v>185</v>
      </c>
      <c r="AR1" s="210" t="s">
        <v>233</v>
      </c>
      <c r="AS1" s="189" t="s">
        <v>187</v>
      </c>
      <c r="AT1" s="192" t="s">
        <v>349</v>
      </c>
    </row>
    <row r="2" spans="1:55" ht="9.75" customHeight="1" thickBot="1">
      <c r="B2" s="211"/>
      <c r="C2" s="211"/>
      <c r="D2" s="212"/>
      <c r="E2" s="211"/>
      <c r="F2" s="211"/>
      <c r="G2" s="211"/>
      <c r="H2" s="211"/>
      <c r="I2" s="2949"/>
      <c r="J2" s="2949"/>
      <c r="K2" s="2949"/>
      <c r="L2" s="2949"/>
      <c r="M2" s="2949"/>
      <c r="N2" s="2949"/>
      <c r="O2" s="2949"/>
      <c r="P2" s="2949"/>
      <c r="Q2" s="269"/>
      <c r="R2" s="583"/>
      <c r="S2" s="211"/>
      <c r="T2" s="211"/>
      <c r="U2" s="212"/>
      <c r="V2" s="211"/>
      <c r="W2" s="211"/>
      <c r="X2" s="211"/>
      <c r="Y2" s="211"/>
      <c r="Z2" s="2970"/>
      <c r="AA2" s="2970"/>
      <c r="AB2" s="2970"/>
      <c r="AC2" s="2970"/>
      <c r="AD2" s="2970"/>
      <c r="AE2" s="2970"/>
      <c r="AF2" s="2970"/>
      <c r="AG2" s="2971"/>
      <c r="AH2" s="259"/>
      <c r="AI2" s="259"/>
      <c r="AQ2" t="s">
        <v>183</v>
      </c>
      <c r="AR2" s="213" t="s">
        <v>203</v>
      </c>
      <c r="AS2" s="189" t="s">
        <v>181</v>
      </c>
    </row>
    <row r="3" spans="1:55" ht="17.25" customHeight="1">
      <c r="A3" s="2931" t="s">
        <v>654</v>
      </c>
      <c r="B3" s="2931"/>
      <c r="C3" s="2931"/>
      <c r="D3" s="2931"/>
      <c r="E3" s="2931"/>
      <c r="F3" s="2931"/>
      <c r="G3" s="2931"/>
      <c r="H3" s="2932"/>
      <c r="I3" s="2950" t="s">
        <v>303</v>
      </c>
      <c r="J3" s="2951"/>
      <c r="K3" s="2954" t="s">
        <v>240</v>
      </c>
      <c r="L3" s="2955"/>
      <c r="M3" s="2956" t="s">
        <v>234</v>
      </c>
      <c r="N3" s="2955"/>
      <c r="O3" s="2956" t="s">
        <v>239</v>
      </c>
      <c r="P3" s="2957"/>
      <c r="Q3" s="270"/>
      <c r="R3" s="2935" t="s">
        <v>654</v>
      </c>
      <c r="S3" s="2931"/>
      <c r="T3" s="2931"/>
      <c r="U3" s="2931"/>
      <c r="V3" s="2931"/>
      <c r="W3" s="2931"/>
      <c r="X3" s="2931"/>
      <c r="Y3" s="2932"/>
      <c r="Z3" s="2950" t="s">
        <v>303</v>
      </c>
      <c r="AA3" s="2951"/>
      <c r="AB3" s="2954" t="s">
        <v>240</v>
      </c>
      <c r="AC3" s="2955"/>
      <c r="AD3" s="2956" t="s">
        <v>234</v>
      </c>
      <c r="AE3" s="2955"/>
      <c r="AF3" s="2956" t="s">
        <v>239</v>
      </c>
      <c r="AG3" s="2972"/>
      <c r="AH3" s="260"/>
      <c r="AI3" s="260"/>
      <c r="AJ3" s="263"/>
      <c r="AK3" s="190"/>
      <c r="AR3" s="213" t="s">
        <v>67</v>
      </c>
      <c r="AS3" s="189" t="s">
        <v>238</v>
      </c>
    </row>
    <row r="4" spans="1:55" ht="17.25" customHeight="1" thickBot="1">
      <c r="A4" s="2933"/>
      <c r="B4" s="2933"/>
      <c r="C4" s="2933"/>
      <c r="D4" s="2933"/>
      <c r="E4" s="2933"/>
      <c r="F4" s="2933"/>
      <c r="G4" s="2933"/>
      <c r="H4" s="2934"/>
      <c r="I4" s="2952"/>
      <c r="J4" s="2953"/>
      <c r="K4" s="214" t="s">
        <v>237</v>
      </c>
      <c r="L4" s="215" t="s">
        <v>76</v>
      </c>
      <c r="M4" s="216" t="s">
        <v>75</v>
      </c>
      <c r="N4" s="216" t="s">
        <v>236</v>
      </c>
      <c r="O4" s="216" t="s">
        <v>235</v>
      </c>
      <c r="P4" s="217" t="s">
        <v>234</v>
      </c>
      <c r="Q4" s="271"/>
      <c r="R4" s="2936"/>
      <c r="S4" s="2933"/>
      <c r="T4" s="2933"/>
      <c r="U4" s="2933"/>
      <c r="V4" s="2933"/>
      <c r="W4" s="2933"/>
      <c r="X4" s="2933"/>
      <c r="Y4" s="2934"/>
      <c r="Z4" s="2952"/>
      <c r="AA4" s="2953"/>
      <c r="AB4" s="214" t="s">
        <v>237</v>
      </c>
      <c r="AC4" s="215" t="s">
        <v>76</v>
      </c>
      <c r="AD4" s="216" t="s">
        <v>75</v>
      </c>
      <c r="AE4" s="216" t="s">
        <v>236</v>
      </c>
      <c r="AF4" s="216" t="s">
        <v>235</v>
      </c>
      <c r="AG4" s="581" t="s">
        <v>234</v>
      </c>
      <c r="AH4" s="261"/>
      <c r="AI4" s="261"/>
      <c r="AJ4" s="264"/>
      <c r="AK4" s="188"/>
      <c r="AL4" s="187"/>
      <c r="AM4" s="187"/>
      <c r="AN4" s="187"/>
      <c r="AO4" s="187"/>
      <c r="AR4" s="213" t="s">
        <v>68</v>
      </c>
    </row>
    <row r="5" spans="1:55" ht="17.25" customHeight="1">
      <c r="A5" s="2982" t="s">
        <v>218</v>
      </c>
      <c r="B5" s="2938"/>
      <c r="C5" s="2997" t="str">
        <f>IF(①利用申込書!D4="","",①利用申込書!D4)</f>
        <v/>
      </c>
      <c r="D5" s="2998"/>
      <c r="E5" s="2998"/>
      <c r="F5" s="2998"/>
      <c r="G5" s="2998"/>
      <c r="H5" s="2999"/>
      <c r="I5" s="2958" t="s">
        <v>233</v>
      </c>
      <c r="J5" s="2959"/>
      <c r="K5" s="546">
        <f>COUNTIFS(C15:C414,AQ1,D15:D414,AR1,F15:F414,AS1)</f>
        <v>0</v>
      </c>
      <c r="L5" s="547">
        <f>COUNTIFS(C15:C414,AQ2,D15:D414,AR1,F15:F414,AS1)</f>
        <v>0</v>
      </c>
      <c r="M5" s="548">
        <f>COUNTIFS(C15:C414,AQ1,D15:D414,AR1,F15:F414,AS2)</f>
        <v>0</v>
      </c>
      <c r="N5" s="548">
        <f>COUNTIFS(C15:C414,AQ2,D15:D414,AR1,F15:F414,AS2)</f>
        <v>0</v>
      </c>
      <c r="O5" s="2960"/>
      <c r="P5" s="2986"/>
      <c r="Q5" s="235"/>
      <c r="R5" s="2937" t="s">
        <v>218</v>
      </c>
      <c r="S5" s="2938"/>
      <c r="T5" s="2941" t="s">
        <v>720</v>
      </c>
      <c r="U5" s="2942"/>
      <c r="V5" s="2942"/>
      <c r="W5" s="2942"/>
      <c r="X5" s="2942"/>
      <c r="Y5" s="2943"/>
      <c r="Z5" s="2958" t="s">
        <v>233</v>
      </c>
      <c r="AA5" s="2959"/>
      <c r="AB5" s="218"/>
      <c r="AC5" s="218"/>
      <c r="AD5" s="218"/>
      <c r="AE5" s="218"/>
      <c r="AF5" s="3005"/>
      <c r="AG5" s="3007"/>
      <c r="AH5" s="262"/>
      <c r="AI5" s="186" t="s">
        <v>232</v>
      </c>
      <c r="AM5" s="185"/>
      <c r="AO5" s="184"/>
      <c r="AR5" s="213" t="s">
        <v>69</v>
      </c>
    </row>
    <row r="6" spans="1:55" ht="17.25" customHeight="1" thickBot="1">
      <c r="A6" s="2983"/>
      <c r="B6" s="2940"/>
      <c r="C6" s="3000"/>
      <c r="D6" s="3001"/>
      <c r="E6" s="3001"/>
      <c r="F6" s="3001"/>
      <c r="G6" s="3001"/>
      <c r="H6" s="3002"/>
      <c r="I6" s="2958" t="s">
        <v>203</v>
      </c>
      <c r="J6" s="2959"/>
      <c r="K6" s="546">
        <f>COUNTIFS(C15:C414,AQ1,D15:D414,AR2,F15:F414,AS1)</f>
        <v>0</v>
      </c>
      <c r="L6" s="547">
        <f>COUNTIFS(C15:C414,AQ2,D15:D414,AR2,F15:F414,AS1)</f>
        <v>0</v>
      </c>
      <c r="M6" s="548">
        <f>COUNTIFS(C15:C414,AQ1,D15:D414,AR2,F15:F414,AS2)</f>
        <v>0</v>
      </c>
      <c r="N6" s="548">
        <f>COUNTIFS(C15:C414,AQ2,D15:D414,AR2,F15:F414,AS2)</f>
        <v>0</v>
      </c>
      <c r="O6" s="2961"/>
      <c r="P6" s="2987"/>
      <c r="Q6" s="235"/>
      <c r="R6" s="2939"/>
      <c r="S6" s="2940"/>
      <c r="T6" s="2944"/>
      <c r="U6" s="2945"/>
      <c r="V6" s="2945"/>
      <c r="W6" s="2945"/>
      <c r="X6" s="2945"/>
      <c r="Y6" s="2946"/>
      <c r="Z6" s="2958" t="s">
        <v>203</v>
      </c>
      <c r="AA6" s="2959"/>
      <c r="AB6" s="218"/>
      <c r="AC6" s="218"/>
      <c r="AD6" s="219"/>
      <c r="AE6" s="219"/>
      <c r="AF6" s="3006"/>
      <c r="AG6" s="3008"/>
      <c r="AH6" s="262"/>
      <c r="AI6" s="183" t="s">
        <v>231</v>
      </c>
      <c r="AM6" s="183"/>
      <c r="AR6" s="213" t="s">
        <v>230</v>
      </c>
    </row>
    <row r="7" spans="1:55" ht="17.25" customHeight="1">
      <c r="A7" s="2989" t="s">
        <v>87</v>
      </c>
      <c r="B7" s="2990"/>
      <c r="C7" s="2973" t="str">
        <f>IF(①利用申込書!BS4="","",①利用申込書!BS4)</f>
        <v/>
      </c>
      <c r="D7" s="2974"/>
      <c r="E7" s="2974" t="s">
        <v>651</v>
      </c>
      <c r="F7" s="2974" t="str">
        <f>IF(①利用申込書!BS5="","",①利用申込書!BS5)</f>
        <v/>
      </c>
      <c r="G7" s="2974"/>
      <c r="H7" s="2979"/>
      <c r="I7" s="2958" t="s">
        <v>229</v>
      </c>
      <c r="J7" s="2959"/>
      <c r="K7" s="546">
        <f>COUNTIFS(C15:C414,AQ1,D15:D414,AR3,F15:F414,AS1)+COUNTIFS(C15:C414,AQ1,D15:D414,AR4,F15:F414,AS1)+COUNTIFS(C15:C414,AQ1,D15:D414,AR5,F15:F414,AS1)+COUNTIFS(C15:C414,AQ1,D15:D414,AR6,F15:F414,AS1)+COUNTIFS(C15:C414,AQ1,D15:D414,AR7,F15:F414,AS1)+COUNTIFS(C15:C414,AQ1,D15:D414,AR8,F15:F414,AS1)</f>
        <v>0</v>
      </c>
      <c r="L7" s="547">
        <f>COUNTIFS(C15:C414,AQ2,D15:D414,AR3,F15:F414,AS1)+COUNTIFS(C15:C414,AQ2,D15:D414,AR4,F15:F414,AS1)+COUNTIFS(C15:C414,AQ2,D15:D414,AR5,F15:F414,AS1)+COUNTIFS(C15:C414,AQ2,D15:D414,AR6,F15:F414,AS1)+COUNTIFS(C15:C414,AQ2,D15:D414,AR7,F15:F414,AS1)+COUNTIFS(C15:C414,AQ2,D15:D414,AR8,F15:F414,AS1)</f>
        <v>0</v>
      </c>
      <c r="M7" s="548">
        <f>COUNTIFS(C15:C414,AQ1,D15:D414,AR3,F15:F414,AS2)+COUNTIFS(C15:C414,AQ1,D15:D414,AR4,F15:F414,AS2)+COUNTIFS(C15:C414,AQ1,D15:D414,AR5,F15:F414,AS2)+COUNTIFS(C15:C414,AQ1,D15:D414,AR6,F15:F414,AS2)+COUNTIFS(C15:C414,AQ1,D15:D414,AR7,F15:F414,AS2)+COUNTIFS(C15:C414,AQ1,D15:D414,AR8,F15:F414,AS2)</f>
        <v>0</v>
      </c>
      <c r="N7" s="548">
        <f>COUNTIFS(C15:C414,AQ2,D15:D414,AR3,F15:F414,AS2)+COUNTIFS(C15:C414,AQ2,D15:D414,AR4,F15:F414,AS2)+COUNTIFS(C15:C414,AQ2,D15:D414,AR5,F15:F414,AS2)+COUNTIFS(C15:C414,AQ2,D15:D414,AR6,F15:F414,AS2)+COUNTIFS(C15:C414,AQ2,D15:D414,AR7,F15:F414,AS2)+COUNTIFS(C15:C414,AQ2,D15:D414,AR8,F15:F414,AS2)</f>
        <v>0</v>
      </c>
      <c r="O7" s="548">
        <f>COUNTIFS(D15:D414,AR4,F15:F414,AS1,G15:G414,#REF!)+COUNTIFS(D15:D414,AR5,F15:F414,AS1,G15:G414,#REF!)+COUNTIFS(D15:D414,AR6,F15:F414,AS1,G15:G414,#REF!)+COUNTIFS(D15:D414,AR7,F15:F414,AS1,G15:G414,#REF!)+COUNTIFS(D15:D414,AR8,F15:F414,AS1,G15:G414,#REF!)+COUNTIFS(D15:D414,AR3,F15:F414,AS1,G15:G414,#REF!)</f>
        <v>0</v>
      </c>
      <c r="P7" s="2987"/>
      <c r="Q7" s="235"/>
      <c r="R7" s="3010" t="s">
        <v>87</v>
      </c>
      <c r="S7" s="2990"/>
      <c r="T7" s="3020">
        <v>45869</v>
      </c>
      <c r="U7" s="3021"/>
      <c r="V7" s="2974" t="s">
        <v>651</v>
      </c>
      <c r="W7" s="3021">
        <v>45871</v>
      </c>
      <c r="X7" s="3021"/>
      <c r="Y7" s="3026"/>
      <c r="Z7" s="2958" t="s">
        <v>229</v>
      </c>
      <c r="AA7" s="2959"/>
      <c r="AB7" s="606">
        <v>30</v>
      </c>
      <c r="AC7" s="607">
        <v>30</v>
      </c>
      <c r="AD7" s="219"/>
      <c r="AE7" s="219"/>
      <c r="AF7" s="219"/>
      <c r="AG7" s="3008"/>
      <c r="AH7" s="262"/>
      <c r="AI7" s="183" t="s">
        <v>228</v>
      </c>
      <c r="AJ7" s="220"/>
      <c r="AK7" s="539">
        <f>①利用申込書!S4</f>
        <v>0</v>
      </c>
      <c r="AL7" s="221" t="s">
        <v>28</v>
      </c>
      <c r="AM7" s="222"/>
      <c r="AN7" s="223"/>
      <c r="AO7" s="732"/>
      <c r="AR7" s="213" t="s">
        <v>72</v>
      </c>
    </row>
    <row r="8" spans="1:55" ht="17.25" customHeight="1">
      <c r="A8" s="2991"/>
      <c r="B8" s="2992"/>
      <c r="C8" s="2975"/>
      <c r="D8" s="2976"/>
      <c r="E8" s="2976"/>
      <c r="F8" s="2976"/>
      <c r="G8" s="2976"/>
      <c r="H8" s="2980"/>
      <c r="I8" s="2958" t="s">
        <v>227</v>
      </c>
      <c r="J8" s="2959"/>
      <c r="K8" s="546">
        <f>COUNTIFS(C15:C414,AQ1,D15:D414,AR9,F15:F414,AS1)+COUNTIFS(C15:C414,AQ1,D15:D414,AR10,F15:F414,AS1)</f>
        <v>0</v>
      </c>
      <c r="L8" s="547">
        <f>COUNTIFS(C15:C414,AQ2,D15:D414,AR9,F15:F414,AS1)+COUNTIFS(C15:C414,AQ2,D15:D414,AR10,F15:F414,AS1)</f>
        <v>0</v>
      </c>
      <c r="M8" s="548">
        <f>COUNTIFS(C15:C414,AQ1,D15:D414,AR9,F15:F414,AS2)+COUNTIFS(C15:C414,AQ1,D15:D414,AR10,F15:F414,AS2)</f>
        <v>0</v>
      </c>
      <c r="N8" s="548">
        <f>COUNTIFS(C15:C414,AQ2,D15:D414,AR9,F15:F414,AS2)+COUNTIFS(C15:C414,AQ2,D15:D414,AR10,F15:F414,AS2)</f>
        <v>0</v>
      </c>
      <c r="O8" s="548">
        <f>COUNTIFS(D15:D414,AR9,F15:F414,AS1,G15:G414,#REF!)+COUNTIFS(D15:D414,AR10,F15:F414,AS1,G15:G414,#REF!)</f>
        <v>0</v>
      </c>
      <c r="P8" s="2988"/>
      <c r="Q8" s="235"/>
      <c r="R8" s="3011"/>
      <c r="S8" s="2992"/>
      <c r="T8" s="3022"/>
      <c r="U8" s="3023"/>
      <c r="V8" s="2976"/>
      <c r="W8" s="3023"/>
      <c r="X8" s="3023"/>
      <c r="Y8" s="3027"/>
      <c r="Z8" s="2958" t="s">
        <v>227</v>
      </c>
      <c r="AA8" s="2959"/>
      <c r="AB8" s="606"/>
      <c r="AC8" s="607"/>
      <c r="AD8" s="219"/>
      <c r="AE8" s="219"/>
      <c r="AF8" s="219"/>
      <c r="AG8" s="3009"/>
      <c r="AH8" s="262"/>
      <c r="AI8" s="183" t="s">
        <v>226</v>
      </c>
      <c r="AJ8" s="224"/>
      <c r="AK8" s="540">
        <f>①利用申込書!V4</f>
        <v>0</v>
      </c>
      <c r="AL8" s="225" t="s">
        <v>225</v>
      </c>
      <c r="AM8" s="542">
        <f>①利用申込書!X4</f>
        <v>0</v>
      </c>
      <c r="AN8" s="225" t="s">
        <v>89</v>
      </c>
      <c r="AO8" s="733"/>
      <c r="AR8" s="213" t="s">
        <v>73</v>
      </c>
    </row>
    <row r="9" spans="1:55" ht="17.25" customHeight="1" thickBot="1">
      <c r="A9" s="2993"/>
      <c r="B9" s="2994"/>
      <c r="C9" s="2977"/>
      <c r="D9" s="2978"/>
      <c r="E9" s="2978"/>
      <c r="F9" s="2978"/>
      <c r="G9" s="2978"/>
      <c r="H9" s="2981"/>
      <c r="I9" s="2995" t="s">
        <v>224</v>
      </c>
      <c r="J9" s="2996"/>
      <c r="K9" s="549">
        <f>COUNTIFS(C15:C414,AQ1,D15:D414,AR11,F15:F414,AS1)+COUNTIFS(C15:C414,AQ1,D15:D414,AR12,F15:F414,AS1)+COUNTIFS(C15:C414,AQ1,D15:D414,AR13,F15:F414,AS1)</f>
        <v>0</v>
      </c>
      <c r="L9" s="550">
        <f>COUNTIFS(C15:C414,AQ2,D15:D414,AR11,F15:F414,AS1)+COUNTIFS(C15:C414,AQ2,D15:D414,AR12,F15:F414,AS1)+COUNTIFS(C15:C414,AQ2,D15:D414,AR13,F15:F414,AS1)</f>
        <v>0</v>
      </c>
      <c r="M9" s="551">
        <f>COUNTIFS(C15:C414,AQ1,D15:D414,AR11,F15:F414,AS2)+COUNTIFS(C15:C414,AQ1,D15:D414,AR12,F15:F414,AS2)+COUNTIFS(C15:C414,AQ1,D15:D414,AR13,F15:F414,AS2)</f>
        <v>0</v>
      </c>
      <c r="N9" s="551">
        <f>COUNTIFS(C15:C414,AQ2,D15:D414,AR11,F15:F414,AS2)+COUNTIFS(C15:C414,AQ2,D15:D414,AR12,F15:F414,AS2)+COUNTIFS(C15:C414,AQ2,D15:D414,AR13,F15:F414,AS2)</f>
        <v>0</v>
      </c>
      <c r="O9" s="551">
        <f>COUNTIFS(D15:D414,AR11,F15:F414,AS1,G15:G414,#REF!)+COUNTIFS(D15:D414,AR12,F15:F414,AS1,G15:G414,#REF!)+COUNTIFS(D15:D414,AR13,F15:F414,AS1,G15:G414,#REF!)</f>
        <v>0</v>
      </c>
      <c r="P9" s="552">
        <f>COUNTIFS(D15:D414,AR11,F15:F414,AS2,G15:G414,#REF!)+COUNTIFS(D15:D414,AR12,F15:F414,AS2,G15:G414,#REF!)+COUNTIFS(D15:D414,AR13,F15:F414,AS2,G15:G414,#REF!)</f>
        <v>0</v>
      </c>
      <c r="Q9" s="235"/>
      <c r="R9" s="3012"/>
      <c r="S9" s="2994"/>
      <c r="T9" s="3024"/>
      <c r="U9" s="3025"/>
      <c r="V9" s="2978"/>
      <c r="W9" s="3025"/>
      <c r="X9" s="3025"/>
      <c r="Y9" s="3028"/>
      <c r="Z9" s="2995" t="s">
        <v>224</v>
      </c>
      <c r="AA9" s="2996"/>
      <c r="AB9" s="608">
        <v>5</v>
      </c>
      <c r="AC9" s="609">
        <v>4</v>
      </c>
      <c r="AD9" s="228"/>
      <c r="AE9" s="228"/>
      <c r="AF9" s="228"/>
      <c r="AG9" s="582"/>
      <c r="AH9" s="262"/>
      <c r="AI9" s="262"/>
      <c r="AJ9" s="226" t="s">
        <v>29</v>
      </c>
      <c r="AK9" s="541">
        <f>①利用申込書!AD4</f>
        <v>0</v>
      </c>
      <c r="AL9" s="227" t="s">
        <v>225</v>
      </c>
      <c r="AM9" s="541">
        <f>①利用申込書!AF4</f>
        <v>0</v>
      </c>
      <c r="AN9" s="227" t="s">
        <v>89</v>
      </c>
      <c r="AO9" s="733"/>
      <c r="AR9" s="213" t="s">
        <v>223</v>
      </c>
    </row>
    <row r="10" spans="1:55" ht="17.25" customHeight="1" thickBot="1">
      <c r="B10" s="229"/>
      <c r="C10" s="230"/>
      <c r="D10" s="231"/>
      <c r="E10" s="230"/>
      <c r="F10" s="230"/>
      <c r="G10" s="230"/>
      <c r="H10" s="230"/>
      <c r="I10" s="232" t="s">
        <v>564</v>
      </c>
      <c r="J10" s="233"/>
      <c r="L10" s="234"/>
      <c r="M10" s="235"/>
      <c r="N10" s="235"/>
      <c r="O10" s="235"/>
      <c r="P10" s="235"/>
      <c r="Q10" s="235"/>
      <c r="R10" s="583"/>
      <c r="S10" s="229"/>
      <c r="T10" s="230"/>
      <c r="U10" s="231"/>
      <c r="V10" s="230"/>
      <c r="W10" s="230"/>
      <c r="X10" s="230"/>
      <c r="Y10" s="230"/>
      <c r="Z10" s="232" t="s">
        <v>304</v>
      </c>
      <c r="AA10" s="233"/>
      <c r="AB10" s="287"/>
      <c r="AC10" s="244"/>
      <c r="AD10" s="575"/>
      <c r="AE10" s="575"/>
      <c r="AF10" s="575"/>
      <c r="AG10" s="584"/>
      <c r="AH10" s="353"/>
      <c r="AI10" s="235"/>
      <c r="AJ10" s="265"/>
      <c r="AK10" s="236"/>
      <c r="AR10" s="213" t="s">
        <v>222</v>
      </c>
    </row>
    <row r="11" spans="1:55" ht="17.25" customHeight="1" thickBot="1">
      <c r="B11" s="237"/>
      <c r="C11" s="237"/>
      <c r="D11" s="238"/>
      <c r="E11" s="239"/>
      <c r="F11" s="238"/>
      <c r="G11" s="238"/>
      <c r="H11" s="2962" t="s">
        <v>221</v>
      </c>
      <c r="I11" s="2963"/>
      <c r="J11" s="2963"/>
      <c r="K11" s="2963"/>
      <c r="L11" s="2964"/>
      <c r="M11" s="234"/>
      <c r="N11" s="234"/>
      <c r="O11" s="234"/>
      <c r="P11" s="234"/>
      <c r="Q11" s="230"/>
      <c r="R11" s="583"/>
      <c r="S11" s="237"/>
      <c r="T11" s="237"/>
      <c r="U11" s="576"/>
      <c r="V11" s="239"/>
      <c r="W11" s="576"/>
      <c r="X11" s="576"/>
      <c r="Y11" s="2962" t="s">
        <v>221</v>
      </c>
      <c r="Z11" s="2963"/>
      <c r="AA11" s="2963"/>
      <c r="AB11" s="2963"/>
      <c r="AC11" s="2964"/>
      <c r="AD11" s="244"/>
      <c r="AE11" s="244"/>
      <c r="AF11" s="244"/>
      <c r="AG11" s="585"/>
      <c r="AH11" s="234"/>
      <c r="AI11" s="267"/>
      <c r="AJ11" s="266"/>
      <c r="AK11" s="240"/>
      <c r="AR11" s="213" t="s">
        <v>220</v>
      </c>
    </row>
    <row r="12" spans="1:55" ht="17.25" customHeight="1" thickBot="1">
      <c r="B12" s="237"/>
      <c r="C12" s="237"/>
      <c r="D12" s="238"/>
      <c r="E12" s="239"/>
      <c r="F12" s="238"/>
      <c r="G12" s="238"/>
      <c r="H12" s="241">
        <f>COUNTIF(H15:H414,AT1)</f>
        <v>0</v>
      </c>
      <c r="I12" s="242">
        <f>COUNTIF(I15:I414,AT1)</f>
        <v>0</v>
      </c>
      <c r="J12" s="242">
        <f>COUNTIF(J15:J414,AT1)</f>
        <v>0</v>
      </c>
      <c r="K12" s="242">
        <f>COUNTIF(K15:K414,AT1)</f>
        <v>0</v>
      </c>
      <c r="L12" s="242">
        <f>COUNTIF(L15:L414,AT1)</f>
        <v>0</v>
      </c>
      <c r="M12" s="243"/>
      <c r="N12" s="244"/>
      <c r="O12" s="234"/>
      <c r="P12" s="234"/>
      <c r="Q12" s="230"/>
      <c r="R12" s="583"/>
      <c r="S12" s="237"/>
      <c r="T12" s="237"/>
      <c r="U12" s="576"/>
      <c r="V12" s="239"/>
      <c r="W12" s="576"/>
      <c r="X12" s="576"/>
      <c r="Y12" s="762">
        <f>COUNTIF(Y15:Y84,AT1)</f>
        <v>68</v>
      </c>
      <c r="Z12" s="763">
        <f>COUNTIF(Z15:Z84,AT1)</f>
        <v>69</v>
      </c>
      <c r="AA12" s="242">
        <f>COUNTIF(AA15:AA54,AT1)</f>
        <v>0</v>
      </c>
      <c r="AB12" s="242">
        <f>COUNTIF(AB15:AB54,AT1)</f>
        <v>0</v>
      </c>
      <c r="AC12" s="242">
        <f>COUNTIF(AC15:AC54,AT1)</f>
        <v>0</v>
      </c>
      <c r="AD12" s="243"/>
      <c r="AE12" s="244"/>
      <c r="AF12" s="244"/>
      <c r="AG12" s="585"/>
      <c r="AH12" s="234"/>
      <c r="AI12" s="3014" t="s">
        <v>620</v>
      </c>
      <c r="AJ12" s="3015"/>
      <c r="AK12" s="3015"/>
      <c r="AL12" s="3015"/>
      <c r="AM12" s="3015"/>
      <c r="AN12" s="3015"/>
      <c r="AO12" s="3016"/>
      <c r="AR12" s="213" t="s">
        <v>219</v>
      </c>
    </row>
    <row r="13" spans="1:55" ht="17.25" customHeight="1" thickBot="1">
      <c r="A13" s="2965" t="s">
        <v>218</v>
      </c>
      <c r="B13" s="2966"/>
      <c r="C13" s="2967" t="str">
        <f>C5</f>
        <v/>
      </c>
      <c r="D13" s="2968"/>
      <c r="E13" s="2968"/>
      <c r="F13" s="2968"/>
      <c r="G13" s="2968"/>
      <c r="H13" s="2968"/>
      <c r="I13" s="2968"/>
      <c r="J13" s="2968"/>
      <c r="K13" s="2968"/>
      <c r="L13" s="2969"/>
      <c r="M13" s="243"/>
      <c r="N13" s="237"/>
      <c r="O13" s="237"/>
      <c r="P13" s="237"/>
      <c r="Q13" s="272"/>
      <c r="R13" s="3013" t="s">
        <v>218</v>
      </c>
      <c r="S13" s="2966"/>
      <c r="T13" s="2967">
        <f>T3</f>
        <v>0</v>
      </c>
      <c r="U13" s="2968"/>
      <c r="V13" s="2968"/>
      <c r="W13" s="2968"/>
      <c r="X13" s="2968"/>
      <c r="Y13" s="2968"/>
      <c r="Z13" s="2968"/>
      <c r="AA13" s="2968"/>
      <c r="AB13" s="2968"/>
      <c r="AC13" s="2969"/>
      <c r="AD13" s="243"/>
      <c r="AE13" s="237"/>
      <c r="AF13" s="237"/>
      <c r="AG13" s="586"/>
      <c r="AH13" s="237"/>
      <c r="AI13" s="3017"/>
      <c r="AJ13" s="3018"/>
      <c r="AK13" s="3018"/>
      <c r="AL13" s="3018"/>
      <c r="AM13" s="3018"/>
      <c r="AN13" s="3018"/>
      <c r="AO13" s="3019"/>
      <c r="AR13" s="213" t="s">
        <v>74</v>
      </c>
      <c r="BA13" s="2947"/>
      <c r="BB13" s="2947"/>
      <c r="BC13" s="2947"/>
    </row>
    <row r="14" spans="1:55" ht="36" customHeight="1" thickBot="1">
      <c r="A14" s="245" t="s">
        <v>66</v>
      </c>
      <c r="B14" s="286" t="s">
        <v>305</v>
      </c>
      <c r="C14" s="246" t="s">
        <v>214</v>
      </c>
      <c r="D14" s="247" t="s">
        <v>65</v>
      </c>
      <c r="E14" s="248" t="s">
        <v>213</v>
      </c>
      <c r="F14" s="249" t="s">
        <v>212</v>
      </c>
      <c r="G14" s="247" t="s">
        <v>306</v>
      </c>
      <c r="H14" s="250" t="str">
        <f>IF(COLUMN(H14)-COLUMN($H$14)+DATE($AK$7+2018,$AK$8,$AM$8)&lt;=DATE($AK$7+2018,$AK$9,$AM$9-1), COLUMN(H14)-COLUMN($H$14)+DATE($AK$7+2018,$AK$8,$AM$8), "")</f>
        <v/>
      </c>
      <c r="I14" s="250" t="str">
        <f>IF(COLUMN(I14)-COLUMN($H$14)+DATE($AK$7+2018,$AK$8,$AM$8)&lt;=DATE($AK$7+2018,$AK$9,$AM$9-1), COLUMN(I14)-COLUMN($H$14)+DATE($AK$7+2018,$AK$8,$AM$8), "")</f>
        <v/>
      </c>
      <c r="J14" s="250" t="str">
        <f>IF(COLUMN(J14)-COLUMN($H$14)+DATE($AK$7+2018,$AK$8,$AM$8)&lt;=DATE($AK$7+2018,$AK$9,$AM$9-1), COLUMN(J14)-COLUMN($H$14)+DATE($AK$7+2018,$AK$8,$AM$8), "")</f>
        <v/>
      </c>
      <c r="K14" s="250" t="str">
        <f>IF(COLUMN(K14)-COLUMN($H$14)+DATE($AK$7+2018,$AK$8,$AM$8)&lt;=DATE($AK$7+2018,$AK$9,$AM$9-1), COLUMN(K14)-COLUMN($H$14)+DATE($AK$7+2018,$AK$8,$AM$8), "")</f>
        <v/>
      </c>
      <c r="L14" s="250" t="str">
        <f>IF(COLUMN(L14)-COLUMN($H$14)+DATE($AK$7+2018,$AK$8,$AM$8)&lt;=DATE($AK$7+2018,$AK$9,$AM$9-1), COLUMN(L14)-COLUMN($H$14)+DATE($AK$7+2018,$AK$8,$AM$8), "")</f>
        <v/>
      </c>
      <c r="M14" s="2984" t="s">
        <v>307</v>
      </c>
      <c r="N14" s="2985"/>
      <c r="O14" s="2985"/>
      <c r="P14" s="251" t="s">
        <v>308</v>
      </c>
      <c r="Q14" s="273"/>
      <c r="R14" s="587" t="s">
        <v>66</v>
      </c>
      <c r="S14" s="286" t="s">
        <v>305</v>
      </c>
      <c r="T14" s="246" t="s">
        <v>214</v>
      </c>
      <c r="U14" s="247" t="s">
        <v>65</v>
      </c>
      <c r="V14" s="248" t="s">
        <v>213</v>
      </c>
      <c r="W14" s="249" t="s">
        <v>212</v>
      </c>
      <c r="X14" s="247" t="s">
        <v>306</v>
      </c>
      <c r="Y14" s="605">
        <v>45869</v>
      </c>
      <c r="Z14" s="605">
        <v>45870</v>
      </c>
      <c r="AA14" s="250" t="str">
        <f>IF(COLUMN(AA14)-COLUMN($H$14)+DATE($AK$7+2018,$AK$8,$AM$8)&lt;=DATE($AK$7+2018,$AK$9,$AM$9-1), COLUMN(AA14)-COLUMN($H$14)+DATE($AK$7+2018,$AK$8,$AM$8), "")</f>
        <v/>
      </c>
      <c r="AB14" s="250" t="str">
        <f>IF(COLUMN(AB14)-COLUMN($H$14)+DATE($AK$7+2018,$AK$8,$AM$8)&lt;=DATE($AK$7+2018,$AK$9,$AM$9-1), COLUMN(AB14)-COLUMN($H$14)+DATE($AK$7+2018,$AK$8,$AM$8), "")</f>
        <v/>
      </c>
      <c r="AC14" s="250" t="str">
        <f>IF(COLUMN(AC14)-COLUMN($H$14)+DATE($AK$7+2018,$AK$8,$AM$8)&lt;=DATE($AK$7+2018,$AK$9,$AM$9-1), COLUMN(AC14)-COLUMN($H$14)+DATE($AK$7+2018,$AK$8,$AM$8), "")</f>
        <v/>
      </c>
      <c r="AD14" s="2984" t="s">
        <v>307</v>
      </c>
      <c r="AE14" s="2985"/>
      <c r="AF14" s="2985"/>
      <c r="AG14" s="588" t="s">
        <v>308</v>
      </c>
      <c r="AH14" s="580"/>
      <c r="AI14" s="3003" t="s">
        <v>215</v>
      </c>
      <c r="AJ14" s="3004"/>
      <c r="AK14" s="276" t="s">
        <v>344</v>
      </c>
      <c r="AL14" s="276" t="s">
        <v>345</v>
      </c>
      <c r="AM14" s="276" t="s">
        <v>346</v>
      </c>
      <c r="AN14" s="276" t="s">
        <v>347</v>
      </c>
      <c r="AO14" s="277" t="s">
        <v>348</v>
      </c>
      <c r="AV14" s="182" t="s">
        <v>214</v>
      </c>
      <c r="AW14" s="182" t="s">
        <v>217</v>
      </c>
      <c r="AX14" s="182" t="s">
        <v>216</v>
      </c>
    </row>
    <row r="15" spans="1:55" ht="17.25" customHeight="1" thickTop="1">
      <c r="A15" s="740">
        <v>1</v>
      </c>
      <c r="B15" s="741"/>
      <c r="C15" s="742"/>
      <c r="D15" s="743"/>
      <c r="E15" s="742"/>
      <c r="F15" s="744"/>
      <c r="G15" s="745"/>
      <c r="H15" s="745"/>
      <c r="I15" s="745"/>
      <c r="J15" s="746"/>
      <c r="K15" s="746"/>
      <c r="L15" s="746"/>
      <c r="M15" s="3034"/>
      <c r="N15" s="3034"/>
      <c r="O15" s="3035"/>
      <c r="P15" s="747" t="str">
        <f t="shared" ref="P15:P78" si="0">IFERROR(VLOOKUP(AQ15,$AI$15:$AP$66,2,FALSE),"")</f>
        <v/>
      </c>
      <c r="Q15" s="235"/>
      <c r="R15" s="589">
        <v>1</v>
      </c>
      <c r="S15" s="598" t="s">
        <v>571</v>
      </c>
      <c r="T15" s="603" t="s">
        <v>185</v>
      </c>
      <c r="U15" s="770" t="s">
        <v>74</v>
      </c>
      <c r="V15" s="603">
        <v>58</v>
      </c>
      <c r="W15" s="604" t="s">
        <v>187</v>
      </c>
      <c r="X15" s="761"/>
      <c r="Y15" s="761" t="s">
        <v>615</v>
      </c>
      <c r="Z15" s="761" t="s">
        <v>615</v>
      </c>
      <c r="AA15" s="761"/>
      <c r="AB15" s="761"/>
      <c r="AC15" s="761"/>
      <c r="AD15" s="3036"/>
      <c r="AE15" s="3036"/>
      <c r="AF15" s="3037"/>
      <c r="AG15" s="602" t="s">
        <v>338</v>
      </c>
      <c r="AH15" s="262"/>
      <c r="AI15" s="278" t="str">
        <f t="shared" ref="AI15:AI46" si="1">AV15&amp;AW15&amp;AX15</f>
        <v>男幼児（年少未満）1.宿泊棟</v>
      </c>
      <c r="AJ15" s="275" t="s">
        <v>211</v>
      </c>
      <c r="AK15" s="275">
        <f>COUNTIFS(H15:H414,"〇",P15:P414,"A")</f>
        <v>0</v>
      </c>
      <c r="AL15" s="275">
        <f>COUNTIFS(I15:I414,"〇",P15:P414,"A")</f>
        <v>0</v>
      </c>
      <c r="AM15" s="275">
        <f>COUNTIFS(J15:J414,"〇",P15:P414,"A")</f>
        <v>0</v>
      </c>
      <c r="AN15" s="275">
        <f>COUNTIFS(K15:K414,"〇",P15:P414,"A")</f>
        <v>0</v>
      </c>
      <c r="AO15" s="279">
        <f>COUNTIFS(L15:L414,"〇",P15:P414,"A")</f>
        <v>0</v>
      </c>
      <c r="AQ15" s="3029" t="str">
        <f t="shared" ref="AQ15:AQ78" si="2">C15&amp;D15&amp;F15</f>
        <v/>
      </c>
      <c r="AR15" s="3030"/>
      <c r="AS15" s="3030"/>
      <c r="AT15" s="3031"/>
      <c r="AV15" s="182" t="s">
        <v>185</v>
      </c>
      <c r="AW15" s="182" t="s">
        <v>208</v>
      </c>
      <c r="AX15" s="182" t="s">
        <v>187</v>
      </c>
    </row>
    <row r="16" spans="1:55" ht="17.25" customHeight="1">
      <c r="A16" s="283">
        <v>2</v>
      </c>
      <c r="B16" s="531"/>
      <c r="C16" s="543"/>
      <c r="D16" s="544"/>
      <c r="E16" s="543"/>
      <c r="F16" s="545"/>
      <c r="G16" s="748"/>
      <c r="H16" s="748"/>
      <c r="I16" s="748"/>
      <c r="J16" s="656"/>
      <c r="K16" s="656"/>
      <c r="L16" s="656"/>
      <c r="M16" s="3032"/>
      <c r="N16" s="3032"/>
      <c r="O16" s="3033"/>
      <c r="P16" s="749" t="str">
        <f t="shared" si="0"/>
        <v/>
      </c>
      <c r="Q16" s="235"/>
      <c r="R16" s="590">
        <v>2</v>
      </c>
      <c r="S16" s="598" t="s">
        <v>585</v>
      </c>
      <c r="T16" s="603" t="s">
        <v>185</v>
      </c>
      <c r="U16" s="770" t="s">
        <v>74</v>
      </c>
      <c r="V16" s="603">
        <v>46</v>
      </c>
      <c r="W16" s="601" t="s">
        <v>187</v>
      </c>
      <c r="X16" s="761"/>
      <c r="Y16" s="761" t="s">
        <v>615</v>
      </c>
      <c r="Z16" s="761" t="s">
        <v>615</v>
      </c>
      <c r="AA16" s="761"/>
      <c r="AB16" s="761"/>
      <c r="AC16" s="761"/>
      <c r="AD16" s="3036"/>
      <c r="AE16" s="3036"/>
      <c r="AF16" s="3037"/>
      <c r="AG16" s="602" t="s">
        <v>338</v>
      </c>
      <c r="AH16" s="262"/>
      <c r="AI16" s="278" t="str">
        <f t="shared" si="1"/>
        <v>女幼児（年少未満）1.宿泊棟</v>
      </c>
      <c r="AJ16" s="275" t="s">
        <v>210</v>
      </c>
      <c r="AK16" s="275">
        <f>COUNTIFS(H15:H414,"〇",P15:P414,"B")</f>
        <v>0</v>
      </c>
      <c r="AL16" s="275">
        <f>COUNTIFS(I15:I414,"〇",P15:P414,"B")</f>
        <v>0</v>
      </c>
      <c r="AM16" s="275">
        <f>COUNTIFS(J15:J414,"〇",P15:P414,"B")</f>
        <v>0</v>
      </c>
      <c r="AN16" s="275">
        <f>COUNTIFS(K15:K414,"〇",P15:P414,"B")</f>
        <v>0</v>
      </c>
      <c r="AO16" s="279">
        <f>COUNTIFS(L15:L414,"〇",P15:P414,"B")</f>
        <v>0</v>
      </c>
      <c r="AQ16" s="3029" t="str">
        <f t="shared" si="2"/>
        <v/>
      </c>
      <c r="AR16" s="3030"/>
      <c r="AS16" s="3030"/>
      <c r="AT16" s="3031"/>
      <c r="AV16" s="182" t="s">
        <v>183</v>
      </c>
      <c r="AW16" s="182" t="s">
        <v>208</v>
      </c>
      <c r="AX16" s="182" t="s">
        <v>187</v>
      </c>
    </row>
    <row r="17" spans="1:50" ht="17.25" customHeight="1">
      <c r="A17" s="283">
        <v>3</v>
      </c>
      <c r="B17" s="531"/>
      <c r="C17" s="543"/>
      <c r="D17" s="544"/>
      <c r="E17" s="543"/>
      <c r="F17" s="545"/>
      <c r="G17" s="748"/>
      <c r="H17" s="748"/>
      <c r="I17" s="748"/>
      <c r="J17" s="656"/>
      <c r="K17" s="656"/>
      <c r="L17" s="656"/>
      <c r="M17" s="3032"/>
      <c r="N17" s="3032"/>
      <c r="O17" s="3033"/>
      <c r="P17" s="749" t="str">
        <f t="shared" si="0"/>
        <v/>
      </c>
      <c r="Q17" s="235"/>
      <c r="R17" s="590">
        <v>3</v>
      </c>
      <c r="S17" s="598" t="s">
        <v>585</v>
      </c>
      <c r="T17" s="603" t="s">
        <v>185</v>
      </c>
      <c r="U17" s="770" t="s">
        <v>74</v>
      </c>
      <c r="V17" s="603">
        <v>39</v>
      </c>
      <c r="W17" s="601" t="s">
        <v>187</v>
      </c>
      <c r="X17" s="761"/>
      <c r="Y17" s="761" t="s">
        <v>615</v>
      </c>
      <c r="Z17" s="761" t="s">
        <v>615</v>
      </c>
      <c r="AA17" s="761"/>
      <c r="AB17" s="761"/>
      <c r="AC17" s="761"/>
      <c r="AD17" s="3036"/>
      <c r="AE17" s="3036"/>
      <c r="AF17" s="3037"/>
      <c r="AG17" s="602" t="s">
        <v>338</v>
      </c>
      <c r="AH17" s="262"/>
      <c r="AI17" s="278" t="str">
        <f t="shared" si="1"/>
        <v>男幼児（年少未満）2.キャンプセンター</v>
      </c>
      <c r="AJ17" s="275" t="s">
        <v>209</v>
      </c>
      <c r="AK17" s="275">
        <f>COUNTIFS(H15:H414,"〇",P15:P414,"C")</f>
        <v>0</v>
      </c>
      <c r="AL17" s="275">
        <f>COUNTIFS(I15:I414,"〇",P15:P414,"C")</f>
        <v>0</v>
      </c>
      <c r="AM17" s="275">
        <f>COUNTIFS(J15:J414,"〇",P15:P414,"C")</f>
        <v>0</v>
      </c>
      <c r="AN17" s="275">
        <f>COUNTIFS(K15:K414,"〇",P15:P414,"C")</f>
        <v>0</v>
      </c>
      <c r="AO17" s="279">
        <f>COUNTIFS(L15:L414,"〇",P15:P414,"C")</f>
        <v>0</v>
      </c>
      <c r="AQ17" s="3029" t="str">
        <f t="shared" si="2"/>
        <v/>
      </c>
      <c r="AR17" s="3030"/>
      <c r="AS17" s="3030"/>
      <c r="AT17" s="3031"/>
      <c r="AV17" s="182" t="s">
        <v>185</v>
      </c>
      <c r="AW17" s="182" t="s">
        <v>208</v>
      </c>
      <c r="AX17" s="182" t="s">
        <v>181</v>
      </c>
    </row>
    <row r="18" spans="1:50" ht="17.25" customHeight="1">
      <c r="A18" s="283">
        <v>4</v>
      </c>
      <c r="B18" s="531"/>
      <c r="C18" s="543"/>
      <c r="D18" s="544"/>
      <c r="E18" s="543"/>
      <c r="F18" s="545"/>
      <c r="G18" s="748"/>
      <c r="H18" s="748"/>
      <c r="I18" s="748"/>
      <c r="J18" s="656"/>
      <c r="K18" s="656"/>
      <c r="L18" s="656"/>
      <c r="M18" s="3032"/>
      <c r="N18" s="3032"/>
      <c r="O18" s="3033"/>
      <c r="P18" s="749" t="str">
        <f t="shared" si="0"/>
        <v/>
      </c>
      <c r="Q18" s="235"/>
      <c r="R18" s="590">
        <v>4</v>
      </c>
      <c r="S18" s="598" t="s">
        <v>585</v>
      </c>
      <c r="T18" s="603" t="s">
        <v>183</v>
      </c>
      <c r="U18" s="770" t="s">
        <v>74</v>
      </c>
      <c r="V18" s="603">
        <v>42</v>
      </c>
      <c r="W18" s="601" t="s">
        <v>187</v>
      </c>
      <c r="X18" s="600"/>
      <c r="Y18" s="600" t="s">
        <v>615</v>
      </c>
      <c r="Z18" s="600" t="s">
        <v>615</v>
      </c>
      <c r="AA18" s="600"/>
      <c r="AB18" s="600"/>
      <c r="AC18" s="600"/>
      <c r="AD18" s="3036"/>
      <c r="AE18" s="3036"/>
      <c r="AF18" s="3037"/>
      <c r="AG18" s="602" t="s">
        <v>338</v>
      </c>
      <c r="AH18" s="262"/>
      <c r="AI18" s="278" t="str">
        <f t="shared" si="1"/>
        <v>女幼児（年少未満）2.キャンプセンター</v>
      </c>
      <c r="AJ18" s="275" t="s">
        <v>207</v>
      </c>
      <c r="AK18" s="275">
        <f>COUNTIFS(H15:H414,"〇",P15:P414,"D")</f>
        <v>0</v>
      </c>
      <c r="AL18" s="275">
        <f>COUNTIFS(I15:I414,"〇",P15:P414,"D")</f>
        <v>0</v>
      </c>
      <c r="AM18" s="275">
        <f>COUNTIFS(J15:J414,"〇",P15:P414,"D")</f>
        <v>0</v>
      </c>
      <c r="AN18" s="275">
        <f>COUNTIFS(K15:K414,"〇",P15:P414,"D")</f>
        <v>0</v>
      </c>
      <c r="AO18" s="279">
        <f>COUNTIFS(L15:L414,"〇",P15:P414,"D")</f>
        <v>0</v>
      </c>
      <c r="AQ18" s="3029" t="str">
        <f t="shared" si="2"/>
        <v/>
      </c>
      <c r="AR18" s="3030"/>
      <c r="AS18" s="3030"/>
      <c r="AT18" s="3031"/>
      <c r="AV18" s="182" t="s">
        <v>183</v>
      </c>
      <c r="AW18" s="182" t="s">
        <v>208</v>
      </c>
      <c r="AX18" s="182" t="s">
        <v>181</v>
      </c>
    </row>
    <row r="19" spans="1:50" ht="17.25" customHeight="1">
      <c r="A19" s="283">
        <v>5</v>
      </c>
      <c r="B19" s="531"/>
      <c r="C19" s="543"/>
      <c r="D19" s="544"/>
      <c r="E19" s="543"/>
      <c r="F19" s="545"/>
      <c r="G19" s="748"/>
      <c r="H19" s="748"/>
      <c r="I19" s="748"/>
      <c r="J19" s="656"/>
      <c r="K19" s="656"/>
      <c r="L19" s="656"/>
      <c r="M19" s="3032"/>
      <c r="N19" s="3032"/>
      <c r="O19" s="3033"/>
      <c r="P19" s="749" t="str">
        <f t="shared" si="0"/>
        <v/>
      </c>
      <c r="Q19" s="235"/>
      <c r="R19" s="590">
        <v>5</v>
      </c>
      <c r="S19" s="598" t="s">
        <v>585</v>
      </c>
      <c r="T19" s="599" t="s">
        <v>185</v>
      </c>
      <c r="U19" s="770" t="s">
        <v>74</v>
      </c>
      <c r="V19" s="603">
        <v>49</v>
      </c>
      <c r="W19" s="601" t="s">
        <v>187</v>
      </c>
      <c r="X19" s="600"/>
      <c r="Y19" s="600" t="s">
        <v>615</v>
      </c>
      <c r="Z19" s="600" t="s">
        <v>615</v>
      </c>
      <c r="AA19" s="600"/>
      <c r="AB19" s="600"/>
      <c r="AC19" s="600"/>
      <c r="AD19" s="3036"/>
      <c r="AE19" s="3036"/>
      <c r="AF19" s="3037"/>
      <c r="AG19" s="602" t="s">
        <v>338</v>
      </c>
      <c r="AH19" s="262"/>
      <c r="AI19" s="278" t="str">
        <f t="shared" si="1"/>
        <v>男幼児（年少以上）1.宿泊棟</v>
      </c>
      <c r="AJ19" s="275" t="s">
        <v>206</v>
      </c>
      <c r="AK19" s="275">
        <f>COUNTIFS(H15:H414,"〇",P15:P414,"E")</f>
        <v>0</v>
      </c>
      <c r="AL19" s="275">
        <f>COUNTIFS(I15:I414,"〇",P15:P414,"E")</f>
        <v>0</v>
      </c>
      <c r="AM19" s="275">
        <f>COUNTIFS(J15:J414,"〇",P15:P414,"E")</f>
        <v>0</v>
      </c>
      <c r="AN19" s="275">
        <f>COUNTIFS(K15:K414,"〇",P15:P414,"E")</f>
        <v>0</v>
      </c>
      <c r="AO19" s="279">
        <f>COUNTIFS(L15:L414,"〇",P15:P414,"E")</f>
        <v>0</v>
      </c>
      <c r="AQ19" s="3029" t="str">
        <f t="shared" si="2"/>
        <v/>
      </c>
      <c r="AR19" s="3030"/>
      <c r="AS19" s="3030"/>
      <c r="AT19" s="3031"/>
      <c r="AV19" s="182" t="s">
        <v>185</v>
      </c>
      <c r="AW19" s="182" t="s">
        <v>203</v>
      </c>
      <c r="AX19" s="182" t="s">
        <v>187</v>
      </c>
    </row>
    <row r="20" spans="1:50" ht="17.25" customHeight="1">
      <c r="A20" s="283">
        <v>6</v>
      </c>
      <c r="B20" s="531"/>
      <c r="C20" s="543"/>
      <c r="D20" s="544"/>
      <c r="E20" s="543"/>
      <c r="F20" s="545"/>
      <c r="G20" s="748"/>
      <c r="H20" s="748"/>
      <c r="I20" s="748"/>
      <c r="J20" s="656"/>
      <c r="K20" s="656"/>
      <c r="L20" s="656"/>
      <c r="M20" s="3032"/>
      <c r="N20" s="3032"/>
      <c r="O20" s="3033"/>
      <c r="P20" s="749" t="str">
        <f t="shared" si="0"/>
        <v/>
      </c>
      <c r="Q20" s="235"/>
      <c r="R20" s="590">
        <v>6</v>
      </c>
      <c r="S20" s="598" t="s">
        <v>592</v>
      </c>
      <c r="T20" s="599" t="s">
        <v>185</v>
      </c>
      <c r="U20" s="770" t="s">
        <v>74</v>
      </c>
      <c r="V20" s="603">
        <v>24</v>
      </c>
      <c r="W20" s="601" t="s">
        <v>238</v>
      </c>
      <c r="X20" s="761"/>
      <c r="Y20" s="761"/>
      <c r="Z20" s="761"/>
      <c r="AA20" s="761"/>
      <c r="AB20" s="761"/>
      <c r="AC20" s="761"/>
      <c r="AD20" s="3036" t="s">
        <v>616</v>
      </c>
      <c r="AE20" s="3036"/>
      <c r="AF20" s="3037"/>
      <c r="AG20" s="602"/>
      <c r="AH20" s="262"/>
      <c r="AI20" s="278" t="str">
        <f t="shared" si="1"/>
        <v>女幼児（年少以上）1.宿泊棟</v>
      </c>
      <c r="AJ20" s="275" t="s">
        <v>205</v>
      </c>
      <c r="AK20" s="275">
        <f>COUNTIFS(H15:H414,"〇",P15:P414,"F")</f>
        <v>0</v>
      </c>
      <c r="AL20" s="275">
        <f>COUNTIFS(I15:I414,"〇",P15:P414,"F")</f>
        <v>0</v>
      </c>
      <c r="AM20" s="275">
        <f>COUNTIFS(J15:J414,"〇",P15:P414,"F")</f>
        <v>0</v>
      </c>
      <c r="AN20" s="275">
        <f>COUNTIFS(K15:K414,"〇",P15:P414,"F")</f>
        <v>0</v>
      </c>
      <c r="AO20" s="279">
        <f>COUNTIFS(L15:L414,"〇",P15:P414,"F")</f>
        <v>0</v>
      </c>
      <c r="AQ20" s="3029" t="str">
        <f t="shared" si="2"/>
        <v/>
      </c>
      <c r="AR20" s="3030"/>
      <c r="AS20" s="3030"/>
      <c r="AT20" s="3031"/>
      <c r="AV20" s="182" t="s">
        <v>183</v>
      </c>
      <c r="AW20" s="182" t="s">
        <v>203</v>
      </c>
      <c r="AX20" s="182" t="s">
        <v>187</v>
      </c>
    </row>
    <row r="21" spans="1:50" ht="17.25" customHeight="1">
      <c r="A21" s="283">
        <v>7</v>
      </c>
      <c r="B21" s="531"/>
      <c r="C21" s="543"/>
      <c r="D21" s="544"/>
      <c r="E21" s="543"/>
      <c r="F21" s="545"/>
      <c r="G21" s="748"/>
      <c r="H21" s="748"/>
      <c r="I21" s="748"/>
      <c r="J21" s="656"/>
      <c r="K21" s="656"/>
      <c r="L21" s="656"/>
      <c r="M21" s="3032"/>
      <c r="N21" s="3032"/>
      <c r="O21" s="3033"/>
      <c r="P21" s="749" t="str">
        <f t="shared" si="0"/>
        <v/>
      </c>
      <c r="Q21" s="235"/>
      <c r="R21" s="590">
        <v>7</v>
      </c>
      <c r="S21" s="598" t="s">
        <v>572</v>
      </c>
      <c r="T21" s="599" t="s">
        <v>183</v>
      </c>
      <c r="U21" s="770" t="s">
        <v>74</v>
      </c>
      <c r="V21" s="603">
        <v>39</v>
      </c>
      <c r="W21" s="601" t="s">
        <v>187</v>
      </c>
      <c r="X21" s="600"/>
      <c r="Y21" s="600" t="s">
        <v>615</v>
      </c>
      <c r="Z21" s="600" t="s">
        <v>615</v>
      </c>
      <c r="AA21" s="600"/>
      <c r="AB21" s="600"/>
      <c r="AC21" s="600"/>
      <c r="AD21" s="3036"/>
      <c r="AE21" s="3036"/>
      <c r="AF21" s="3037"/>
      <c r="AG21" s="602" t="s">
        <v>339</v>
      </c>
      <c r="AH21" s="262"/>
      <c r="AI21" s="278" t="str">
        <f t="shared" si="1"/>
        <v>男幼児（年少以上）2.キャンプセンター</v>
      </c>
      <c r="AJ21" s="275" t="s">
        <v>204</v>
      </c>
      <c r="AK21" s="275">
        <f>COUNTIFS(H15:H414,"〇",P15:P414,"G")</f>
        <v>0</v>
      </c>
      <c r="AL21" s="275">
        <f>COUNTIFS(I15:I414,"〇",P15:P414,"G")</f>
        <v>0</v>
      </c>
      <c r="AM21" s="275">
        <f>COUNTIFS(J15:J414,"〇",P15:P414,"G")</f>
        <v>0</v>
      </c>
      <c r="AN21" s="275">
        <f>COUNTIFS(K15:K414,"〇",P15:P414,"G")</f>
        <v>0</v>
      </c>
      <c r="AO21" s="279">
        <f>COUNTIFS(L15:L414,"〇",P15:P414,"G")</f>
        <v>0</v>
      </c>
      <c r="AQ21" s="3029" t="str">
        <f t="shared" si="2"/>
        <v/>
      </c>
      <c r="AR21" s="3030"/>
      <c r="AS21" s="3030"/>
      <c r="AT21" s="3031"/>
      <c r="AV21" s="182" t="s">
        <v>185</v>
      </c>
      <c r="AW21" s="182" t="s">
        <v>203</v>
      </c>
      <c r="AX21" s="182" t="s">
        <v>181</v>
      </c>
    </row>
    <row r="22" spans="1:50" ht="17.25" customHeight="1">
      <c r="A22" s="283">
        <v>8</v>
      </c>
      <c r="B22" s="531"/>
      <c r="C22" s="543"/>
      <c r="D22" s="544"/>
      <c r="E22" s="543"/>
      <c r="F22" s="545"/>
      <c r="G22" s="748"/>
      <c r="H22" s="748"/>
      <c r="I22" s="748"/>
      <c r="J22" s="656"/>
      <c r="K22" s="656"/>
      <c r="L22" s="656"/>
      <c r="M22" s="3032"/>
      <c r="N22" s="3032"/>
      <c r="O22" s="3033"/>
      <c r="P22" s="749" t="str">
        <f t="shared" si="0"/>
        <v/>
      </c>
      <c r="Q22" s="235"/>
      <c r="R22" s="590">
        <v>8</v>
      </c>
      <c r="S22" s="598" t="s">
        <v>585</v>
      </c>
      <c r="T22" s="599" t="s">
        <v>183</v>
      </c>
      <c r="U22" s="770" t="s">
        <v>74</v>
      </c>
      <c r="V22" s="603">
        <v>28</v>
      </c>
      <c r="W22" s="601" t="s">
        <v>187</v>
      </c>
      <c r="X22" s="600"/>
      <c r="Y22" s="600" t="s">
        <v>615</v>
      </c>
      <c r="Z22" s="600" t="s">
        <v>615</v>
      </c>
      <c r="AA22" s="600"/>
      <c r="AB22" s="600"/>
      <c r="AC22" s="600"/>
      <c r="AD22" s="3036"/>
      <c r="AE22" s="3036"/>
      <c r="AF22" s="3037"/>
      <c r="AG22" s="602" t="s">
        <v>339</v>
      </c>
      <c r="AH22" s="262"/>
      <c r="AI22" s="278" t="str">
        <f t="shared" si="1"/>
        <v>女幼児（年少以上）2.キャンプセンター</v>
      </c>
      <c r="AJ22" s="275" t="s">
        <v>202</v>
      </c>
      <c r="AK22" s="275">
        <f>COUNTIFS(H15:H414,"〇",P15:P414,"H")</f>
        <v>0</v>
      </c>
      <c r="AL22" s="275">
        <f>COUNTIFS(I15:I414,"〇",P15:P414,"H")</f>
        <v>0</v>
      </c>
      <c r="AM22" s="275">
        <f>COUNTIFS(J15:J414,"〇",P15:P414,"H")</f>
        <v>0</v>
      </c>
      <c r="AN22" s="275">
        <f>COUNTIFS(K15:K414,"〇",P15:P414,"H")</f>
        <v>0</v>
      </c>
      <c r="AO22" s="279">
        <f>COUNTIFS(L15:L414,"〇",P15:P414,"H")</f>
        <v>0</v>
      </c>
      <c r="AQ22" s="3029" t="str">
        <f t="shared" si="2"/>
        <v/>
      </c>
      <c r="AR22" s="3030"/>
      <c r="AS22" s="3030"/>
      <c r="AT22" s="3031"/>
      <c r="AV22" s="182" t="s">
        <v>183</v>
      </c>
      <c r="AW22" s="182" t="s">
        <v>203</v>
      </c>
      <c r="AX22" s="182" t="s">
        <v>181</v>
      </c>
    </row>
    <row r="23" spans="1:50" ht="17.25" customHeight="1">
      <c r="A23" s="283">
        <v>9</v>
      </c>
      <c r="B23" s="531"/>
      <c r="C23" s="543"/>
      <c r="D23" s="544"/>
      <c r="E23" s="543"/>
      <c r="F23" s="545"/>
      <c r="G23" s="748"/>
      <c r="H23" s="748"/>
      <c r="I23" s="748"/>
      <c r="J23" s="656"/>
      <c r="K23" s="656"/>
      <c r="L23" s="656"/>
      <c r="M23" s="3032"/>
      <c r="N23" s="3032"/>
      <c r="O23" s="3033"/>
      <c r="P23" s="749" t="str">
        <f t="shared" si="0"/>
        <v/>
      </c>
      <c r="Q23" s="235"/>
      <c r="R23" s="590">
        <v>9</v>
      </c>
      <c r="S23" s="598" t="s">
        <v>585</v>
      </c>
      <c r="T23" s="599" t="s">
        <v>185</v>
      </c>
      <c r="U23" s="770" t="s">
        <v>74</v>
      </c>
      <c r="V23" s="603">
        <v>50</v>
      </c>
      <c r="W23" s="601" t="s">
        <v>187</v>
      </c>
      <c r="X23" s="600"/>
      <c r="Y23" s="600" t="s">
        <v>615</v>
      </c>
      <c r="Z23" s="600" t="s">
        <v>615</v>
      </c>
      <c r="AA23" s="600"/>
      <c r="AB23" s="600"/>
      <c r="AC23" s="600"/>
      <c r="AD23" s="3036"/>
      <c r="AE23" s="3036"/>
      <c r="AF23" s="3037"/>
      <c r="AG23" s="602" t="s">
        <v>339</v>
      </c>
      <c r="AH23" s="262"/>
      <c r="AI23" s="278" t="str">
        <f t="shared" si="1"/>
        <v>男小学生1.宿泊棟</v>
      </c>
      <c r="AJ23" s="275" t="s">
        <v>199</v>
      </c>
      <c r="AK23" s="275">
        <f>COUNTIFS(H15:H414,"〇",P15:P414,"I")</f>
        <v>0</v>
      </c>
      <c r="AL23" s="275">
        <f>COUNTIFS(I15:I414,"〇",P15:P414,"I")</f>
        <v>0</v>
      </c>
      <c r="AM23" s="275">
        <f>COUNTIFS(J15:J414,"〇",P15:P414,"I")</f>
        <v>0</v>
      </c>
      <c r="AN23" s="275">
        <f>COUNTIFS(K15:K414,"〇",P15:P414,"I")</f>
        <v>0</v>
      </c>
      <c r="AO23" s="279">
        <f>COUNTIFS(L15:L414,"〇",P15:P414,"I")</f>
        <v>0</v>
      </c>
      <c r="AQ23" s="3029" t="str">
        <f t="shared" si="2"/>
        <v/>
      </c>
      <c r="AR23" s="3030"/>
      <c r="AS23" s="3030"/>
      <c r="AT23" s="3031"/>
      <c r="AV23" s="182" t="s">
        <v>185</v>
      </c>
      <c r="AW23" s="182" t="s">
        <v>67</v>
      </c>
      <c r="AX23" s="182" t="s">
        <v>187</v>
      </c>
    </row>
    <row r="24" spans="1:50" ht="17.25" customHeight="1">
      <c r="A24" s="283">
        <v>10</v>
      </c>
      <c r="B24" s="531"/>
      <c r="C24" s="543"/>
      <c r="D24" s="544"/>
      <c r="E24" s="543"/>
      <c r="F24" s="545"/>
      <c r="G24" s="748"/>
      <c r="H24" s="748"/>
      <c r="I24" s="748"/>
      <c r="J24" s="656"/>
      <c r="K24" s="656"/>
      <c r="L24" s="656"/>
      <c r="M24" s="3032"/>
      <c r="N24" s="3032"/>
      <c r="O24" s="3033"/>
      <c r="P24" s="749" t="str">
        <f t="shared" si="0"/>
        <v/>
      </c>
      <c r="Q24" s="235"/>
      <c r="R24" s="590">
        <v>10</v>
      </c>
      <c r="S24" s="598" t="s">
        <v>585</v>
      </c>
      <c r="T24" s="599" t="s">
        <v>183</v>
      </c>
      <c r="U24" s="770" t="s">
        <v>74</v>
      </c>
      <c r="V24" s="603">
        <v>24</v>
      </c>
      <c r="W24" s="601" t="s">
        <v>187</v>
      </c>
      <c r="X24" s="761"/>
      <c r="Y24" s="761" t="s">
        <v>615</v>
      </c>
      <c r="Z24" s="761" t="s">
        <v>615</v>
      </c>
      <c r="AA24" s="761"/>
      <c r="AB24" s="761"/>
      <c r="AC24" s="761"/>
      <c r="AD24" s="3036"/>
      <c r="AE24" s="3036"/>
      <c r="AF24" s="3037"/>
      <c r="AG24" s="602" t="s">
        <v>339</v>
      </c>
      <c r="AH24" s="262"/>
      <c r="AI24" s="278" t="str">
        <f t="shared" si="1"/>
        <v>女小学生1.宿泊棟</v>
      </c>
      <c r="AJ24" s="275" t="s">
        <v>198</v>
      </c>
      <c r="AK24" s="275">
        <f>COUNTIFS(H15:H414,"〇",P15:P414,"J")</f>
        <v>0</v>
      </c>
      <c r="AL24" s="275">
        <f>COUNTIFS(I15:I414,"〇",P15:P414,"J")</f>
        <v>0</v>
      </c>
      <c r="AM24" s="275">
        <f>COUNTIFS(J15:J414,"〇",P15:P414,"J")</f>
        <v>0</v>
      </c>
      <c r="AN24" s="275">
        <f>COUNTIFS(K15:K414,"〇",P15:P414,"J")</f>
        <v>0</v>
      </c>
      <c r="AO24" s="279">
        <f>COUNTIFS(L15:L414,"〇",P15:P414,"J")</f>
        <v>0</v>
      </c>
      <c r="AQ24" s="3029" t="str">
        <f t="shared" si="2"/>
        <v/>
      </c>
      <c r="AR24" s="3030"/>
      <c r="AS24" s="3030"/>
      <c r="AT24" s="3031"/>
      <c r="AV24" s="182" t="s">
        <v>183</v>
      </c>
      <c r="AW24" s="182" t="s">
        <v>67</v>
      </c>
      <c r="AX24" s="182" t="s">
        <v>187</v>
      </c>
    </row>
    <row r="25" spans="1:50" ht="17.25" customHeight="1">
      <c r="A25" s="283">
        <v>11</v>
      </c>
      <c r="B25" s="531"/>
      <c r="C25" s="543"/>
      <c r="D25" s="544"/>
      <c r="E25" s="543"/>
      <c r="F25" s="545"/>
      <c r="G25" s="748"/>
      <c r="H25" s="748"/>
      <c r="I25" s="748"/>
      <c r="J25" s="656"/>
      <c r="K25" s="656"/>
      <c r="L25" s="656"/>
      <c r="M25" s="3032"/>
      <c r="N25" s="3032"/>
      <c r="O25" s="3033"/>
      <c r="P25" s="749" t="str">
        <f t="shared" si="0"/>
        <v/>
      </c>
      <c r="Q25" s="235"/>
      <c r="R25" s="590">
        <v>11</v>
      </c>
      <c r="S25" s="598" t="s">
        <v>585</v>
      </c>
      <c r="T25" s="599" t="s">
        <v>185</v>
      </c>
      <c r="U25" s="600" t="s">
        <v>68</v>
      </c>
      <c r="V25" s="603">
        <v>3</v>
      </c>
      <c r="W25" s="601" t="s">
        <v>187</v>
      </c>
      <c r="X25" s="600"/>
      <c r="Y25" s="600" t="s">
        <v>615</v>
      </c>
      <c r="Z25" s="600" t="s">
        <v>615</v>
      </c>
      <c r="AA25" s="600"/>
      <c r="AB25" s="600"/>
      <c r="AC25" s="600"/>
      <c r="AD25" s="3036"/>
      <c r="AE25" s="3036"/>
      <c r="AF25" s="3037"/>
      <c r="AG25" s="602" t="s">
        <v>199</v>
      </c>
      <c r="AH25" s="262"/>
      <c r="AI25" s="278" t="str">
        <f t="shared" si="1"/>
        <v>男小学生2.キャンプセンター</v>
      </c>
      <c r="AJ25" s="275" t="s">
        <v>197</v>
      </c>
      <c r="AK25" s="275">
        <f>COUNTIFS(H15:H414,"〇",P15:P414,"K")</f>
        <v>0</v>
      </c>
      <c r="AL25" s="275">
        <f>COUNTIFS(I15:I414,"〇",P15:P414,"K")</f>
        <v>0</v>
      </c>
      <c r="AM25" s="275">
        <f>COUNTIFS(J15:J414,"〇",P15:P414,"K")</f>
        <v>0</v>
      </c>
      <c r="AN25" s="275">
        <f>COUNTIFS(K15:K414,"〇",P15:P414,"K")</f>
        <v>0</v>
      </c>
      <c r="AO25" s="279">
        <f>COUNTIFS(L15:L414,"〇",P15:P414,"K")</f>
        <v>0</v>
      </c>
      <c r="AQ25" s="3029" t="str">
        <f t="shared" si="2"/>
        <v/>
      </c>
      <c r="AR25" s="3030"/>
      <c r="AS25" s="3030"/>
      <c r="AT25" s="3031"/>
      <c r="AV25" s="182" t="s">
        <v>185</v>
      </c>
      <c r="AW25" s="182" t="s">
        <v>67</v>
      </c>
      <c r="AX25" s="182" t="s">
        <v>181</v>
      </c>
    </row>
    <row r="26" spans="1:50" ht="17.25" customHeight="1">
      <c r="A26" s="283">
        <v>12</v>
      </c>
      <c r="B26" s="531"/>
      <c r="C26" s="543"/>
      <c r="D26" s="544"/>
      <c r="E26" s="543"/>
      <c r="F26" s="545"/>
      <c r="G26" s="748"/>
      <c r="H26" s="748"/>
      <c r="I26" s="748"/>
      <c r="J26" s="656"/>
      <c r="K26" s="656"/>
      <c r="L26" s="656"/>
      <c r="M26" s="3032"/>
      <c r="N26" s="3032"/>
      <c r="O26" s="3033"/>
      <c r="P26" s="749" t="str">
        <f t="shared" si="0"/>
        <v/>
      </c>
      <c r="Q26" s="235"/>
      <c r="R26" s="590">
        <v>12</v>
      </c>
      <c r="S26" s="598" t="s">
        <v>591</v>
      </c>
      <c r="T26" s="599" t="s">
        <v>185</v>
      </c>
      <c r="U26" s="761" t="s">
        <v>68</v>
      </c>
      <c r="V26" s="603">
        <v>3</v>
      </c>
      <c r="W26" s="601" t="s">
        <v>187</v>
      </c>
      <c r="X26" s="600"/>
      <c r="Y26" s="600"/>
      <c r="Z26" s="600" t="s">
        <v>615</v>
      </c>
      <c r="AA26" s="600"/>
      <c r="AB26" s="600"/>
      <c r="AC26" s="600"/>
      <c r="AD26" s="3038" t="s">
        <v>669</v>
      </c>
      <c r="AE26" s="3039"/>
      <c r="AF26" s="3040"/>
      <c r="AG26" s="602" t="s">
        <v>199</v>
      </c>
      <c r="AH26" s="262"/>
      <c r="AI26" s="278" t="str">
        <f t="shared" si="1"/>
        <v>女小学生2.キャンプセンター</v>
      </c>
      <c r="AJ26" s="275" t="s">
        <v>195</v>
      </c>
      <c r="AK26" s="275">
        <f>COUNTIFS(H15:H414,"〇",P15:P414,"L")</f>
        <v>0</v>
      </c>
      <c r="AL26" s="275">
        <f>COUNTIFS(I15:I414,"〇",P15:P414,"L")</f>
        <v>0</v>
      </c>
      <c r="AM26" s="275">
        <f>COUNTIFS(J15:J414,"〇",P15:P414,"L")</f>
        <v>0</v>
      </c>
      <c r="AN26" s="275">
        <f>COUNTIFS(K15:K414,"〇",P15:P414,"L")</f>
        <v>0</v>
      </c>
      <c r="AO26" s="279">
        <f>COUNTIFS(L15:L414,"〇",P15:P414,"L")</f>
        <v>0</v>
      </c>
      <c r="AQ26" s="3029" t="str">
        <f t="shared" si="2"/>
        <v/>
      </c>
      <c r="AR26" s="3030"/>
      <c r="AS26" s="3030"/>
      <c r="AT26" s="3031"/>
      <c r="AV26" s="182" t="s">
        <v>183</v>
      </c>
      <c r="AW26" s="182" t="s">
        <v>67</v>
      </c>
      <c r="AX26" s="182" t="s">
        <v>181</v>
      </c>
    </row>
    <row r="27" spans="1:50" ht="17.25" customHeight="1">
      <c r="A27" s="283">
        <v>13</v>
      </c>
      <c r="B27" s="531"/>
      <c r="C27" s="543"/>
      <c r="D27" s="544"/>
      <c r="E27" s="543"/>
      <c r="F27" s="545"/>
      <c r="G27" s="748"/>
      <c r="H27" s="748"/>
      <c r="I27" s="748"/>
      <c r="J27" s="656"/>
      <c r="K27" s="656"/>
      <c r="L27" s="656"/>
      <c r="M27" s="3032"/>
      <c r="N27" s="3032"/>
      <c r="O27" s="3033"/>
      <c r="P27" s="749" t="str">
        <f t="shared" si="0"/>
        <v/>
      </c>
      <c r="Q27" s="235"/>
      <c r="R27" s="590">
        <v>13</v>
      </c>
      <c r="S27" s="598" t="s">
        <v>585</v>
      </c>
      <c r="T27" s="599" t="s">
        <v>185</v>
      </c>
      <c r="U27" s="761" t="s">
        <v>68</v>
      </c>
      <c r="V27" s="603">
        <v>2</v>
      </c>
      <c r="W27" s="601" t="s">
        <v>187</v>
      </c>
      <c r="X27" s="600"/>
      <c r="Y27" s="600" t="s">
        <v>615</v>
      </c>
      <c r="Z27" s="600" t="s">
        <v>615</v>
      </c>
      <c r="AA27" s="600"/>
      <c r="AB27" s="600"/>
      <c r="AC27" s="600"/>
      <c r="AD27" s="3036"/>
      <c r="AE27" s="3036"/>
      <c r="AF27" s="3037"/>
      <c r="AG27" s="602" t="s">
        <v>199</v>
      </c>
      <c r="AH27" s="262"/>
      <c r="AI27" s="278" t="str">
        <f t="shared" si="1"/>
        <v>男中学生1.宿泊棟</v>
      </c>
      <c r="AJ27" s="275" t="s">
        <v>193</v>
      </c>
      <c r="AK27" s="275">
        <f>COUNTIFS(H15:H414,"〇",P15:P414,"M")</f>
        <v>0</v>
      </c>
      <c r="AL27" s="275">
        <f>COUNTIFS(I15:I414,"〇",P15:P414,"M")</f>
        <v>0</v>
      </c>
      <c r="AM27" s="275">
        <f>COUNTIFS(J15:J414,"〇",P15:P414,"M")</f>
        <v>0</v>
      </c>
      <c r="AN27" s="275">
        <f>COUNTIFS(K15:K414,"〇",P15:P414,"M")</f>
        <v>0</v>
      </c>
      <c r="AO27" s="279">
        <f>COUNTIFS(L15:L414,"〇",P15:P414,"M")</f>
        <v>0</v>
      </c>
      <c r="AQ27" s="3029" t="str">
        <f t="shared" si="2"/>
        <v/>
      </c>
      <c r="AR27" s="3030"/>
      <c r="AS27" s="3030"/>
      <c r="AT27" s="3031"/>
      <c r="AV27" s="182" t="s">
        <v>185</v>
      </c>
      <c r="AW27" s="182" t="s">
        <v>68</v>
      </c>
      <c r="AX27" s="182" t="s">
        <v>187</v>
      </c>
    </row>
    <row r="28" spans="1:50" ht="17.25" customHeight="1">
      <c r="A28" s="283">
        <v>14</v>
      </c>
      <c r="B28" s="531"/>
      <c r="C28" s="543"/>
      <c r="D28" s="544"/>
      <c r="E28" s="543"/>
      <c r="F28" s="545"/>
      <c r="G28" s="748"/>
      <c r="H28" s="748"/>
      <c r="I28" s="748"/>
      <c r="J28" s="656"/>
      <c r="K28" s="656"/>
      <c r="L28" s="656"/>
      <c r="M28" s="3032"/>
      <c r="N28" s="3032"/>
      <c r="O28" s="3033"/>
      <c r="P28" s="749" t="str">
        <f t="shared" si="0"/>
        <v/>
      </c>
      <c r="Q28" s="235"/>
      <c r="R28" s="590">
        <v>14</v>
      </c>
      <c r="S28" s="598" t="s">
        <v>585</v>
      </c>
      <c r="T28" s="599" t="s">
        <v>185</v>
      </c>
      <c r="U28" s="761" t="s">
        <v>68</v>
      </c>
      <c r="V28" s="603">
        <v>2</v>
      </c>
      <c r="W28" s="601" t="s">
        <v>187</v>
      </c>
      <c r="X28" s="600"/>
      <c r="Y28" s="600" t="s">
        <v>615</v>
      </c>
      <c r="Z28" s="600" t="s">
        <v>615</v>
      </c>
      <c r="AA28" s="600"/>
      <c r="AB28" s="600"/>
      <c r="AC28" s="600"/>
      <c r="AD28" s="3036"/>
      <c r="AE28" s="3036"/>
      <c r="AF28" s="3037"/>
      <c r="AG28" s="602" t="s">
        <v>199</v>
      </c>
      <c r="AH28" s="262"/>
      <c r="AI28" s="278" t="str">
        <f t="shared" si="1"/>
        <v>女中学生1.宿泊棟</v>
      </c>
      <c r="AJ28" s="275" t="s">
        <v>192</v>
      </c>
      <c r="AK28" s="275">
        <f>COUNTIFS(H15:H414,"〇",P15:P414,"N")</f>
        <v>0</v>
      </c>
      <c r="AL28" s="275">
        <f>COUNTIFS(I15:I414,"〇",P15:P414,"N")</f>
        <v>0</v>
      </c>
      <c r="AM28" s="275">
        <f>COUNTIFS(J15:J414,"〇",P15:P414,"N")</f>
        <v>0</v>
      </c>
      <c r="AN28" s="275">
        <f>COUNTIFS(K15:K414,"〇",P15:P414,"N")</f>
        <v>0</v>
      </c>
      <c r="AO28" s="279">
        <f>COUNTIFS(L15:L414,"〇",P15:P414,"N")</f>
        <v>0</v>
      </c>
      <c r="AQ28" s="3029" t="str">
        <f t="shared" si="2"/>
        <v/>
      </c>
      <c r="AR28" s="3030"/>
      <c r="AS28" s="3030"/>
      <c r="AT28" s="3031"/>
      <c r="AV28" s="182" t="s">
        <v>183</v>
      </c>
      <c r="AW28" s="182" t="s">
        <v>68</v>
      </c>
      <c r="AX28" s="182" t="s">
        <v>187</v>
      </c>
    </row>
    <row r="29" spans="1:50" ht="17.25" customHeight="1">
      <c r="A29" s="283">
        <v>15</v>
      </c>
      <c r="B29" s="531"/>
      <c r="C29" s="543"/>
      <c r="D29" s="544"/>
      <c r="E29" s="543"/>
      <c r="F29" s="545"/>
      <c r="G29" s="748"/>
      <c r="H29" s="748"/>
      <c r="I29" s="748"/>
      <c r="J29" s="656"/>
      <c r="K29" s="656"/>
      <c r="L29" s="656"/>
      <c r="M29" s="3032"/>
      <c r="N29" s="3032"/>
      <c r="O29" s="3033"/>
      <c r="P29" s="749" t="str">
        <f t="shared" si="0"/>
        <v/>
      </c>
      <c r="Q29" s="235"/>
      <c r="R29" s="590">
        <v>15</v>
      </c>
      <c r="S29" s="598" t="s">
        <v>585</v>
      </c>
      <c r="T29" s="599" t="s">
        <v>185</v>
      </c>
      <c r="U29" s="761" t="s">
        <v>68</v>
      </c>
      <c r="V29" s="603">
        <v>2</v>
      </c>
      <c r="W29" s="601" t="s">
        <v>187</v>
      </c>
      <c r="X29" s="600"/>
      <c r="Y29" s="600" t="s">
        <v>615</v>
      </c>
      <c r="Z29" s="600" t="s">
        <v>615</v>
      </c>
      <c r="AA29" s="600"/>
      <c r="AB29" s="600"/>
      <c r="AC29" s="600"/>
      <c r="AD29" s="3036"/>
      <c r="AE29" s="3036"/>
      <c r="AF29" s="3037"/>
      <c r="AG29" s="602" t="s">
        <v>199</v>
      </c>
      <c r="AH29" s="262"/>
      <c r="AI29" s="278" t="str">
        <f t="shared" si="1"/>
        <v>男中学生2.キャンプセンター</v>
      </c>
      <c r="AJ29" s="275" t="s">
        <v>342</v>
      </c>
      <c r="AK29" s="275">
        <f>COUNTIFS(H15:H414,"〇",P15:P414,"O")</f>
        <v>0</v>
      </c>
      <c r="AL29" s="275">
        <f>COUNTIFS(I15:I414,"〇",P15:P414,"O")</f>
        <v>0</v>
      </c>
      <c r="AM29" s="275">
        <f>COUNTIFS(J15:J414,"〇",P15:P414,"O")</f>
        <v>0</v>
      </c>
      <c r="AN29" s="275">
        <f>COUNTIFS(K15:K414,"〇",P15:P414,"O")</f>
        <v>0</v>
      </c>
      <c r="AO29" s="279">
        <f>COUNTIFS(L15:L414,"〇",P15:P414,"O")</f>
        <v>0</v>
      </c>
      <c r="AQ29" s="3029" t="str">
        <f t="shared" si="2"/>
        <v/>
      </c>
      <c r="AR29" s="3030"/>
      <c r="AS29" s="3030"/>
      <c r="AT29" s="3031"/>
      <c r="AV29" s="182" t="s">
        <v>185</v>
      </c>
      <c r="AW29" s="182" t="s">
        <v>68</v>
      </c>
      <c r="AX29" s="182" t="s">
        <v>181</v>
      </c>
    </row>
    <row r="30" spans="1:50" ht="17.25" customHeight="1">
      <c r="A30" s="283">
        <v>16</v>
      </c>
      <c r="B30" s="531"/>
      <c r="C30" s="543"/>
      <c r="D30" s="544"/>
      <c r="E30" s="543"/>
      <c r="F30" s="545"/>
      <c r="G30" s="748"/>
      <c r="H30" s="748"/>
      <c r="I30" s="748"/>
      <c r="J30" s="656"/>
      <c r="K30" s="656"/>
      <c r="L30" s="656"/>
      <c r="M30" s="3032"/>
      <c r="N30" s="3032"/>
      <c r="O30" s="3033"/>
      <c r="P30" s="749" t="str">
        <f t="shared" si="0"/>
        <v/>
      </c>
      <c r="Q30" s="235"/>
      <c r="R30" s="590">
        <v>16</v>
      </c>
      <c r="S30" s="598" t="s">
        <v>585</v>
      </c>
      <c r="T30" s="599" t="s">
        <v>185</v>
      </c>
      <c r="U30" s="761" t="s">
        <v>68</v>
      </c>
      <c r="V30" s="603">
        <v>1</v>
      </c>
      <c r="W30" s="601" t="s">
        <v>187</v>
      </c>
      <c r="X30" s="600"/>
      <c r="Y30" s="600" t="s">
        <v>615</v>
      </c>
      <c r="Z30" s="600" t="s">
        <v>615</v>
      </c>
      <c r="AA30" s="600"/>
      <c r="AB30" s="600"/>
      <c r="AC30" s="600"/>
      <c r="AD30" s="3036"/>
      <c r="AE30" s="3036"/>
      <c r="AF30" s="3037"/>
      <c r="AG30" s="602" t="s">
        <v>199</v>
      </c>
      <c r="AH30" s="262"/>
      <c r="AI30" s="278" t="str">
        <f t="shared" si="1"/>
        <v>女中学生2.キャンプセンター</v>
      </c>
      <c r="AJ30" s="275" t="s">
        <v>343</v>
      </c>
      <c r="AK30" s="275">
        <f>COUNTIFS(H15:H414,"〇",P15:P414,"P")</f>
        <v>0</v>
      </c>
      <c r="AL30" s="275">
        <f>COUNTIFS(I15:I414,"〇",P15:P414,"P")</f>
        <v>0</v>
      </c>
      <c r="AM30" s="275">
        <f>COUNTIFS(J15:J414,"〇",P15:P414,"P")</f>
        <v>0</v>
      </c>
      <c r="AN30" s="275">
        <f>COUNTIFS(K15:K414,"〇",P15:P414,"P")</f>
        <v>0</v>
      </c>
      <c r="AO30" s="279">
        <f>COUNTIFS(L15:L414,"〇",P15:P414,"P")</f>
        <v>0</v>
      </c>
      <c r="AQ30" s="3029" t="str">
        <f t="shared" si="2"/>
        <v/>
      </c>
      <c r="AR30" s="3030"/>
      <c r="AS30" s="3030"/>
      <c r="AT30" s="3031"/>
      <c r="AV30" s="182" t="s">
        <v>183</v>
      </c>
      <c r="AW30" s="182" t="s">
        <v>68</v>
      </c>
      <c r="AX30" s="182" t="s">
        <v>181</v>
      </c>
    </row>
    <row r="31" spans="1:50" ht="17.25" customHeight="1">
      <c r="A31" s="283">
        <v>17</v>
      </c>
      <c r="B31" s="531"/>
      <c r="C31" s="543"/>
      <c r="D31" s="544"/>
      <c r="E31" s="543"/>
      <c r="F31" s="545"/>
      <c r="G31" s="748"/>
      <c r="H31" s="748"/>
      <c r="I31" s="748"/>
      <c r="J31" s="656"/>
      <c r="K31" s="656"/>
      <c r="L31" s="656"/>
      <c r="M31" s="3032"/>
      <c r="N31" s="3032"/>
      <c r="O31" s="3033"/>
      <c r="P31" s="749" t="str">
        <f t="shared" si="0"/>
        <v/>
      </c>
      <c r="Q31" s="235"/>
      <c r="R31" s="590">
        <v>17</v>
      </c>
      <c r="S31" s="598" t="s">
        <v>585</v>
      </c>
      <c r="T31" s="599" t="s">
        <v>185</v>
      </c>
      <c r="U31" s="761" t="s">
        <v>68</v>
      </c>
      <c r="V31" s="603">
        <v>1</v>
      </c>
      <c r="W31" s="601" t="s">
        <v>187</v>
      </c>
      <c r="X31" s="600"/>
      <c r="Y31" s="600" t="s">
        <v>615</v>
      </c>
      <c r="Z31" s="600" t="s">
        <v>615</v>
      </c>
      <c r="AA31" s="600"/>
      <c r="AB31" s="600"/>
      <c r="AC31" s="600"/>
      <c r="AD31" s="3036"/>
      <c r="AE31" s="3036"/>
      <c r="AF31" s="3037"/>
      <c r="AG31" s="602" t="s">
        <v>199</v>
      </c>
      <c r="AH31" s="262"/>
      <c r="AI31" s="278" t="str">
        <f t="shared" si="1"/>
        <v>男高校生1.宿泊棟</v>
      </c>
      <c r="AJ31" s="275" t="s">
        <v>188</v>
      </c>
      <c r="AK31" s="275">
        <f>COUNTIFS(H15:H414,"〇",P15:P414,"Q")</f>
        <v>0</v>
      </c>
      <c r="AL31" s="275">
        <f>COUNTIFS(I15:I414,"〇",P15:P414,"Q")</f>
        <v>0</v>
      </c>
      <c r="AM31" s="275">
        <f>COUNTIFS(J15:J414,"〇",P15:P414,"Q")</f>
        <v>0</v>
      </c>
      <c r="AN31" s="275">
        <f>COUNTIFS(K15:K414,"〇",P15:P414,"Q")</f>
        <v>0</v>
      </c>
      <c r="AO31" s="279">
        <f>COUNTIFS(L15:L414,"〇",P15:P414,"Q")</f>
        <v>0</v>
      </c>
      <c r="AQ31" s="3029" t="str">
        <f t="shared" si="2"/>
        <v/>
      </c>
      <c r="AR31" s="3030"/>
      <c r="AS31" s="3030"/>
      <c r="AT31" s="3031"/>
      <c r="AV31" s="182" t="s">
        <v>185</v>
      </c>
      <c r="AW31" s="182" t="s">
        <v>69</v>
      </c>
      <c r="AX31" s="182" t="s">
        <v>187</v>
      </c>
    </row>
    <row r="32" spans="1:50" ht="17.25" customHeight="1">
      <c r="A32" s="283">
        <v>18</v>
      </c>
      <c r="B32" s="531"/>
      <c r="C32" s="543"/>
      <c r="D32" s="544"/>
      <c r="E32" s="543"/>
      <c r="F32" s="545"/>
      <c r="G32" s="748"/>
      <c r="H32" s="748"/>
      <c r="I32" s="748"/>
      <c r="J32" s="656"/>
      <c r="K32" s="656"/>
      <c r="L32" s="656"/>
      <c r="M32" s="3032"/>
      <c r="N32" s="3032"/>
      <c r="O32" s="3033"/>
      <c r="P32" s="749" t="str">
        <f t="shared" si="0"/>
        <v/>
      </c>
      <c r="Q32" s="235"/>
      <c r="R32" s="590">
        <v>18</v>
      </c>
      <c r="S32" s="598" t="s">
        <v>585</v>
      </c>
      <c r="T32" s="599" t="s">
        <v>185</v>
      </c>
      <c r="U32" s="761" t="s">
        <v>68</v>
      </c>
      <c r="V32" s="603">
        <v>1</v>
      </c>
      <c r="W32" s="601" t="s">
        <v>187</v>
      </c>
      <c r="X32" s="600"/>
      <c r="Y32" s="600" t="s">
        <v>615</v>
      </c>
      <c r="Z32" s="600" t="s">
        <v>615</v>
      </c>
      <c r="AA32" s="600"/>
      <c r="AB32" s="600"/>
      <c r="AC32" s="600"/>
      <c r="AD32" s="3036"/>
      <c r="AE32" s="3036"/>
      <c r="AF32" s="3037"/>
      <c r="AG32" s="602" t="s">
        <v>199</v>
      </c>
      <c r="AH32" s="262"/>
      <c r="AI32" s="278" t="str">
        <f t="shared" si="1"/>
        <v>女高校生1.宿泊棟</v>
      </c>
      <c r="AJ32" s="275" t="s">
        <v>186</v>
      </c>
      <c r="AK32" s="275">
        <f>COUNTIFS(H15:H414,"〇",P15:P414,"R")</f>
        <v>0</v>
      </c>
      <c r="AL32" s="275">
        <f>COUNTIFS(I15:I414,"〇",P15:P414,"R")</f>
        <v>0</v>
      </c>
      <c r="AM32" s="275">
        <f>COUNTIFS(J15:J414,"〇",P15:P414,"R")</f>
        <v>0</v>
      </c>
      <c r="AN32" s="275">
        <f>COUNTIFS(K15:K414,"〇",P15:P414,"R")</f>
        <v>0</v>
      </c>
      <c r="AO32" s="279">
        <f>COUNTIFS(L15:L414,"〇",P15:P414,"R")</f>
        <v>0</v>
      </c>
      <c r="AQ32" s="3029" t="str">
        <f t="shared" si="2"/>
        <v/>
      </c>
      <c r="AR32" s="3030"/>
      <c r="AS32" s="3030"/>
      <c r="AT32" s="3031"/>
      <c r="AV32" s="182" t="s">
        <v>183</v>
      </c>
      <c r="AW32" s="182" t="s">
        <v>69</v>
      </c>
      <c r="AX32" s="182" t="s">
        <v>187</v>
      </c>
    </row>
    <row r="33" spans="1:50" ht="17.25" customHeight="1">
      <c r="A33" s="283">
        <v>19</v>
      </c>
      <c r="B33" s="531"/>
      <c r="C33" s="543"/>
      <c r="D33" s="544"/>
      <c r="E33" s="543"/>
      <c r="F33" s="545"/>
      <c r="G33" s="748"/>
      <c r="H33" s="748"/>
      <c r="I33" s="748"/>
      <c r="J33" s="656"/>
      <c r="K33" s="656"/>
      <c r="L33" s="656"/>
      <c r="M33" s="3032"/>
      <c r="N33" s="3032"/>
      <c r="O33" s="3033"/>
      <c r="P33" s="749" t="str">
        <f t="shared" si="0"/>
        <v/>
      </c>
      <c r="Q33" s="235"/>
      <c r="R33" s="590">
        <v>19</v>
      </c>
      <c r="S33" s="598" t="s">
        <v>585</v>
      </c>
      <c r="T33" s="599" t="s">
        <v>185</v>
      </c>
      <c r="U33" s="761" t="s">
        <v>68</v>
      </c>
      <c r="V33" s="603">
        <v>1</v>
      </c>
      <c r="W33" s="601" t="s">
        <v>187</v>
      </c>
      <c r="X33" s="600" t="s">
        <v>615</v>
      </c>
      <c r="Y33" s="600" t="s">
        <v>615</v>
      </c>
      <c r="Z33" s="600" t="s">
        <v>615</v>
      </c>
      <c r="AA33" s="600"/>
      <c r="AB33" s="600"/>
      <c r="AC33" s="600"/>
      <c r="AD33" s="3036"/>
      <c r="AE33" s="3036"/>
      <c r="AF33" s="3037"/>
      <c r="AG33" s="602" t="s">
        <v>199</v>
      </c>
      <c r="AH33" s="262"/>
      <c r="AI33" s="278" t="str">
        <f t="shared" si="1"/>
        <v>男高校生2.キャンプセンター</v>
      </c>
      <c r="AJ33" s="275" t="s">
        <v>184</v>
      </c>
      <c r="AK33" s="275">
        <f>COUNTIFS(H15:H414,"〇",P15:P414,"S")</f>
        <v>0</v>
      </c>
      <c r="AL33" s="275">
        <f>COUNTIFS(I15:I414,"〇",P15:P414,"S")</f>
        <v>0</v>
      </c>
      <c r="AM33" s="275">
        <f>COUNTIFS(J15:J414,"〇",P15:P414,"S")</f>
        <v>0</v>
      </c>
      <c r="AN33" s="275">
        <f>COUNTIFS(K15:K414,"〇",P15:P414,"S")</f>
        <v>0</v>
      </c>
      <c r="AO33" s="279">
        <f>COUNTIFS(L15:L414,"〇",O15:O414,"S")</f>
        <v>0</v>
      </c>
      <c r="AQ33" s="3029" t="str">
        <f t="shared" si="2"/>
        <v/>
      </c>
      <c r="AR33" s="3030"/>
      <c r="AS33" s="3030"/>
      <c r="AT33" s="3031"/>
      <c r="AV33" s="182" t="s">
        <v>185</v>
      </c>
      <c r="AW33" s="182" t="s">
        <v>69</v>
      </c>
      <c r="AX33" s="182" t="s">
        <v>181</v>
      </c>
    </row>
    <row r="34" spans="1:50" ht="17.25" customHeight="1">
      <c r="A34" s="283">
        <v>20</v>
      </c>
      <c r="B34" s="531"/>
      <c r="C34" s="543"/>
      <c r="D34" s="544"/>
      <c r="E34" s="543"/>
      <c r="F34" s="545"/>
      <c r="G34" s="748"/>
      <c r="H34" s="748"/>
      <c r="I34" s="748"/>
      <c r="J34" s="656"/>
      <c r="K34" s="656"/>
      <c r="L34" s="656"/>
      <c r="M34" s="3032"/>
      <c r="N34" s="3032"/>
      <c r="O34" s="3033"/>
      <c r="P34" s="749" t="str">
        <f t="shared" si="0"/>
        <v/>
      </c>
      <c r="Q34" s="235"/>
      <c r="R34" s="590">
        <v>20</v>
      </c>
      <c r="S34" s="598" t="s">
        <v>585</v>
      </c>
      <c r="T34" s="599" t="s">
        <v>185</v>
      </c>
      <c r="U34" s="761" t="s">
        <v>68</v>
      </c>
      <c r="V34" s="603">
        <v>1</v>
      </c>
      <c r="W34" s="601" t="s">
        <v>187</v>
      </c>
      <c r="X34" s="761"/>
      <c r="Y34" s="761" t="s">
        <v>615</v>
      </c>
      <c r="Z34" s="761" t="s">
        <v>615</v>
      </c>
      <c r="AA34" s="761"/>
      <c r="AB34" s="761"/>
      <c r="AC34" s="761"/>
      <c r="AD34" s="3036"/>
      <c r="AE34" s="3036"/>
      <c r="AF34" s="3037"/>
      <c r="AG34" s="602" t="s">
        <v>199</v>
      </c>
      <c r="AH34" s="262"/>
      <c r="AI34" s="278" t="str">
        <f t="shared" si="1"/>
        <v>女高校生2.キャンプセンター</v>
      </c>
      <c r="AJ34" s="275" t="s">
        <v>180</v>
      </c>
      <c r="AK34" s="275">
        <f>COUNTIFS(H15:H414,"〇",P15:P414,"T")</f>
        <v>0</v>
      </c>
      <c r="AL34" s="275">
        <f>COUNTIFS(I15:I414,"〇",P15:P414,"T")</f>
        <v>0</v>
      </c>
      <c r="AM34" s="275">
        <f>COUNTIFS(J15:J414,"〇",P15:P414,"T")</f>
        <v>0</v>
      </c>
      <c r="AN34" s="275">
        <f>COUNTIFS(K15:K414,"〇",P15:P414,"T")</f>
        <v>0</v>
      </c>
      <c r="AO34" s="279">
        <f>COUNTIFS(L15:L414,"〇",P15:P414,"T")</f>
        <v>0</v>
      </c>
      <c r="AQ34" s="3029" t="str">
        <f t="shared" si="2"/>
        <v/>
      </c>
      <c r="AR34" s="3030"/>
      <c r="AS34" s="3030"/>
      <c r="AT34" s="3031"/>
      <c r="AV34" s="182" t="s">
        <v>183</v>
      </c>
      <c r="AW34" s="182" t="s">
        <v>69</v>
      </c>
      <c r="AX34" s="182" t="s">
        <v>181</v>
      </c>
    </row>
    <row r="35" spans="1:50" ht="17.25" customHeight="1">
      <c r="A35" s="283">
        <v>21</v>
      </c>
      <c r="B35" s="531"/>
      <c r="C35" s="543"/>
      <c r="D35" s="544"/>
      <c r="E35" s="543"/>
      <c r="F35" s="545"/>
      <c r="G35" s="748"/>
      <c r="H35" s="748"/>
      <c r="I35" s="748"/>
      <c r="J35" s="656"/>
      <c r="K35" s="656"/>
      <c r="L35" s="656"/>
      <c r="M35" s="3032"/>
      <c r="N35" s="3032"/>
      <c r="O35" s="3033"/>
      <c r="P35" s="749" t="str">
        <f t="shared" si="0"/>
        <v/>
      </c>
      <c r="Q35" s="235"/>
      <c r="R35" s="590">
        <v>21</v>
      </c>
      <c r="S35" s="598" t="s">
        <v>585</v>
      </c>
      <c r="T35" s="599" t="s">
        <v>183</v>
      </c>
      <c r="U35" s="761" t="s">
        <v>68</v>
      </c>
      <c r="V35" s="603">
        <v>3</v>
      </c>
      <c r="W35" s="601" t="s">
        <v>187</v>
      </c>
      <c r="X35" s="761"/>
      <c r="Y35" s="761" t="s">
        <v>615</v>
      </c>
      <c r="Z35" s="761" t="s">
        <v>615</v>
      </c>
      <c r="AA35" s="761"/>
      <c r="AB35" s="761"/>
      <c r="AC35" s="761"/>
      <c r="AD35" s="3036"/>
      <c r="AE35" s="3036"/>
      <c r="AF35" s="3037"/>
      <c r="AG35" s="602" t="s">
        <v>199</v>
      </c>
      <c r="AH35" s="262"/>
      <c r="AI35" s="278" t="str">
        <f t="shared" si="1"/>
        <v>男中等教育学生1.宿泊棟</v>
      </c>
      <c r="AJ35" s="275" t="s">
        <v>310</v>
      </c>
      <c r="AK35" s="275">
        <f>COUNTIFS(H15:H414,"〇",P15:P414,"U")</f>
        <v>0</v>
      </c>
      <c r="AL35" s="275">
        <f>COUNTIFS(I15:I414,"〇",P15:P414,"U")</f>
        <v>0</v>
      </c>
      <c r="AM35" s="275">
        <f>COUNTIFS(J15:J414,"〇",P15:P414,"U")</f>
        <v>0</v>
      </c>
      <c r="AN35" s="275">
        <f>COUNTIFS(K15:K414,"〇",P15:P414,"U")</f>
        <v>0</v>
      </c>
      <c r="AO35" s="279">
        <f>COUNTIFS(L15:L414,"〇",P15:P414,"U")</f>
        <v>0</v>
      </c>
      <c r="AQ35" s="3029" t="str">
        <f t="shared" si="2"/>
        <v/>
      </c>
      <c r="AR35" s="3030"/>
      <c r="AS35" s="3030"/>
      <c r="AT35" s="3031"/>
      <c r="AV35" s="182" t="s">
        <v>185</v>
      </c>
      <c r="AW35" s="182" t="s">
        <v>201</v>
      </c>
      <c r="AX35" s="182" t="s">
        <v>187</v>
      </c>
    </row>
    <row r="36" spans="1:50" ht="17.25" customHeight="1">
      <c r="A36" s="283">
        <v>22</v>
      </c>
      <c r="B36" s="285"/>
      <c r="C36" s="655"/>
      <c r="D36" s="254"/>
      <c r="E36" s="655"/>
      <c r="F36" s="284"/>
      <c r="G36" s="656"/>
      <c r="H36" s="656"/>
      <c r="I36" s="656"/>
      <c r="J36" s="656"/>
      <c r="K36" s="656"/>
      <c r="L36" s="656"/>
      <c r="M36" s="3032"/>
      <c r="N36" s="3032"/>
      <c r="O36" s="3033"/>
      <c r="P36" s="749" t="str">
        <f t="shared" si="0"/>
        <v/>
      </c>
      <c r="Q36" s="235"/>
      <c r="R36" s="590">
        <v>22</v>
      </c>
      <c r="S36" s="598" t="s">
        <v>585</v>
      </c>
      <c r="T36" s="599" t="s">
        <v>183</v>
      </c>
      <c r="U36" s="761" t="s">
        <v>68</v>
      </c>
      <c r="V36" s="603">
        <v>3</v>
      </c>
      <c r="W36" s="601" t="s">
        <v>187</v>
      </c>
      <c r="X36" s="761"/>
      <c r="Y36" s="761" t="s">
        <v>615</v>
      </c>
      <c r="Z36" s="761" t="s">
        <v>615</v>
      </c>
      <c r="AA36" s="761"/>
      <c r="AB36" s="761"/>
      <c r="AC36" s="761"/>
      <c r="AD36" s="3036"/>
      <c r="AE36" s="3036"/>
      <c r="AF36" s="3037"/>
      <c r="AG36" s="602" t="s">
        <v>199</v>
      </c>
      <c r="AH36" s="262"/>
      <c r="AI36" s="278" t="str">
        <f t="shared" si="1"/>
        <v>女中等教育学生1.宿泊棟</v>
      </c>
      <c r="AJ36" s="275" t="s">
        <v>311</v>
      </c>
      <c r="AK36" s="275">
        <f>COUNTIFS(H15:H414,"〇",P15:P414,"V")</f>
        <v>0</v>
      </c>
      <c r="AL36" s="275">
        <f>COUNTIFS(I15:I414,"〇",P15:P414,"V")</f>
        <v>0</v>
      </c>
      <c r="AM36" s="275">
        <f>COUNTIFS(J15:J414,"〇",P15:P414,"V")</f>
        <v>0</v>
      </c>
      <c r="AN36" s="275">
        <f>COUNTIFS(K15:K414,"〇",P15:P414,"V")</f>
        <v>0</v>
      </c>
      <c r="AO36" s="279">
        <f>COUNTIFS(L15:L414,"〇",P15:P414,"V")</f>
        <v>0</v>
      </c>
      <c r="AQ36" s="3029" t="str">
        <f t="shared" si="2"/>
        <v/>
      </c>
      <c r="AR36" s="3030"/>
      <c r="AS36" s="3030"/>
      <c r="AT36" s="3031"/>
      <c r="AV36" s="182" t="s">
        <v>183</v>
      </c>
      <c r="AW36" s="182" t="s">
        <v>201</v>
      </c>
      <c r="AX36" s="182" t="s">
        <v>187</v>
      </c>
    </row>
    <row r="37" spans="1:50" ht="17.25" customHeight="1">
      <c r="A37" s="283">
        <v>23</v>
      </c>
      <c r="B37" s="285"/>
      <c r="C37" s="655"/>
      <c r="D37" s="254"/>
      <c r="E37" s="655"/>
      <c r="F37" s="284"/>
      <c r="G37" s="656"/>
      <c r="H37" s="656"/>
      <c r="I37" s="656"/>
      <c r="J37" s="656"/>
      <c r="K37" s="656"/>
      <c r="L37" s="656"/>
      <c r="M37" s="3032"/>
      <c r="N37" s="3032"/>
      <c r="O37" s="3033"/>
      <c r="P37" s="749" t="str">
        <f t="shared" si="0"/>
        <v/>
      </c>
      <c r="Q37" s="235"/>
      <c r="R37" s="590">
        <v>23</v>
      </c>
      <c r="S37" s="598" t="s">
        <v>585</v>
      </c>
      <c r="T37" s="599" t="s">
        <v>183</v>
      </c>
      <c r="U37" s="761" t="s">
        <v>68</v>
      </c>
      <c r="V37" s="603">
        <v>3</v>
      </c>
      <c r="W37" s="601" t="s">
        <v>187</v>
      </c>
      <c r="X37" s="761"/>
      <c r="Y37" s="761" t="s">
        <v>615</v>
      </c>
      <c r="Z37" s="761" t="s">
        <v>615</v>
      </c>
      <c r="AA37" s="761"/>
      <c r="AB37" s="761"/>
      <c r="AC37" s="761"/>
      <c r="AD37" s="3036"/>
      <c r="AE37" s="3036"/>
      <c r="AF37" s="3037"/>
      <c r="AG37" s="602" t="s">
        <v>199</v>
      </c>
      <c r="AH37" s="262"/>
      <c r="AI37" s="278" t="str">
        <f t="shared" si="1"/>
        <v>男中等教育学生2.キャンプセンター</v>
      </c>
      <c r="AJ37" s="275" t="s">
        <v>312</v>
      </c>
      <c r="AK37" s="275">
        <f>COUNTIFS(H15:H414,"〇",P15:P414,"W")</f>
        <v>0</v>
      </c>
      <c r="AL37" s="275">
        <f>COUNTIFS(I15:I414,"〇",P15:P414,"W")</f>
        <v>0</v>
      </c>
      <c r="AM37" s="275">
        <f>COUNTIFS(J15:J414,"〇",P15:P414,"W")</f>
        <v>0</v>
      </c>
      <c r="AN37" s="275">
        <f>COUNTIFS(K15:K414,"〇",P15:P414,"W")</f>
        <v>0</v>
      </c>
      <c r="AO37" s="279">
        <f>COUNTIFS(L15:L414,"〇",P15:P414,"W")</f>
        <v>0</v>
      </c>
      <c r="AQ37" s="3029" t="str">
        <f t="shared" si="2"/>
        <v/>
      </c>
      <c r="AR37" s="3030"/>
      <c r="AS37" s="3030"/>
      <c r="AT37" s="3031"/>
      <c r="AV37" s="182" t="s">
        <v>185</v>
      </c>
      <c r="AW37" s="182" t="s">
        <v>201</v>
      </c>
      <c r="AX37" s="182" t="s">
        <v>181</v>
      </c>
    </row>
    <row r="38" spans="1:50" ht="17.25" customHeight="1">
      <c r="A38" s="283">
        <v>24</v>
      </c>
      <c r="B38" s="285"/>
      <c r="C38" s="655"/>
      <c r="D38" s="254"/>
      <c r="E38" s="655"/>
      <c r="F38" s="284"/>
      <c r="G38" s="656"/>
      <c r="H38" s="656"/>
      <c r="I38" s="656"/>
      <c r="J38" s="656"/>
      <c r="K38" s="656"/>
      <c r="L38" s="656"/>
      <c r="M38" s="3032"/>
      <c r="N38" s="3032"/>
      <c r="O38" s="3033"/>
      <c r="P38" s="749" t="str">
        <f t="shared" si="0"/>
        <v/>
      </c>
      <c r="Q38" s="235"/>
      <c r="R38" s="590">
        <v>24</v>
      </c>
      <c r="S38" s="598" t="s">
        <v>585</v>
      </c>
      <c r="T38" s="599" t="s">
        <v>183</v>
      </c>
      <c r="U38" s="761" t="s">
        <v>68</v>
      </c>
      <c r="V38" s="603">
        <v>2</v>
      </c>
      <c r="W38" s="601" t="s">
        <v>187</v>
      </c>
      <c r="X38" s="761" t="s">
        <v>615</v>
      </c>
      <c r="Y38" s="761" t="s">
        <v>615</v>
      </c>
      <c r="Z38" s="761" t="s">
        <v>615</v>
      </c>
      <c r="AA38" s="761"/>
      <c r="AB38" s="761"/>
      <c r="AC38" s="761"/>
      <c r="AD38" s="3036"/>
      <c r="AE38" s="3036"/>
      <c r="AF38" s="3037"/>
      <c r="AG38" s="602" t="s">
        <v>199</v>
      </c>
      <c r="AH38" s="262"/>
      <c r="AI38" s="278" t="str">
        <f t="shared" si="1"/>
        <v>女中等教育学生2.キャンプセンター</v>
      </c>
      <c r="AJ38" s="275" t="s">
        <v>313</v>
      </c>
      <c r="AK38" s="275">
        <f>COUNTIFS(H15:H414,"〇",P15:P414,"X")</f>
        <v>0</v>
      </c>
      <c r="AL38" s="275">
        <f>COUNTIFS(I15:I414,"〇",P15:P414,"X")</f>
        <v>0</v>
      </c>
      <c r="AM38" s="275">
        <f>COUNTIFS(J15:J414,"〇",P15:P414,"X")</f>
        <v>0</v>
      </c>
      <c r="AN38" s="275">
        <f>COUNTIFS(K15:K414,"〇",P15:P414,"X")</f>
        <v>0</v>
      </c>
      <c r="AO38" s="279">
        <f>COUNTIFS(L15:L414,"〇",P15:P414,"X")</f>
        <v>0</v>
      </c>
      <c r="AQ38" s="3029" t="str">
        <f t="shared" si="2"/>
        <v/>
      </c>
      <c r="AR38" s="3030"/>
      <c r="AS38" s="3030"/>
      <c r="AT38" s="3031"/>
      <c r="AV38" s="182" t="s">
        <v>183</v>
      </c>
      <c r="AW38" s="182" t="s">
        <v>201</v>
      </c>
      <c r="AX38" s="182" t="s">
        <v>181</v>
      </c>
    </row>
    <row r="39" spans="1:50" ht="17.25" customHeight="1">
      <c r="A39" s="283">
        <v>25</v>
      </c>
      <c r="B39" s="285"/>
      <c r="C39" s="655"/>
      <c r="D39" s="254"/>
      <c r="E39" s="655"/>
      <c r="F39" s="284"/>
      <c r="G39" s="656"/>
      <c r="H39" s="656"/>
      <c r="I39" s="656"/>
      <c r="J39" s="656"/>
      <c r="K39" s="656"/>
      <c r="L39" s="656"/>
      <c r="M39" s="3032"/>
      <c r="N39" s="3032"/>
      <c r="O39" s="3033"/>
      <c r="P39" s="749" t="str">
        <f t="shared" si="0"/>
        <v/>
      </c>
      <c r="Q39" s="235"/>
      <c r="R39" s="590">
        <v>25</v>
      </c>
      <c r="S39" s="598" t="s">
        <v>585</v>
      </c>
      <c r="T39" s="599" t="s">
        <v>183</v>
      </c>
      <c r="U39" s="761" t="s">
        <v>68</v>
      </c>
      <c r="V39" s="603">
        <v>2</v>
      </c>
      <c r="W39" s="601" t="s">
        <v>187</v>
      </c>
      <c r="X39" s="761"/>
      <c r="Y39" s="761" t="s">
        <v>615</v>
      </c>
      <c r="Z39" s="761" t="s">
        <v>615</v>
      </c>
      <c r="AA39" s="761"/>
      <c r="AB39" s="761"/>
      <c r="AC39" s="761"/>
      <c r="AD39" s="3036"/>
      <c r="AE39" s="3036"/>
      <c r="AF39" s="3037"/>
      <c r="AG39" s="602" t="s">
        <v>199</v>
      </c>
      <c r="AH39" s="262"/>
      <c r="AI39" s="278" t="str">
        <f t="shared" si="1"/>
        <v>男特別支援学校生1.宿泊棟</v>
      </c>
      <c r="AJ39" s="275" t="s">
        <v>314</v>
      </c>
      <c r="AK39" s="275">
        <f>COUNTIFS(H15:H414,"〇",P15:P414,"Y")</f>
        <v>0</v>
      </c>
      <c r="AL39" s="275">
        <f>COUNTIFS(I15:I414,"〇",P15:P414,"Y")</f>
        <v>0</v>
      </c>
      <c r="AM39" s="275">
        <f>COUNTIFS(J15:J414,"〇",P15:P414,"Y")</f>
        <v>0</v>
      </c>
      <c r="AN39" s="275">
        <f>COUNTIFS(K15:K414,"〇",P15:P414,"Y")</f>
        <v>0</v>
      </c>
      <c r="AO39" s="279">
        <f>COUNTIFS(L15:L414,"〇",P15:P414,"Y")</f>
        <v>0</v>
      </c>
      <c r="AQ39" s="3029" t="str">
        <f t="shared" si="2"/>
        <v/>
      </c>
      <c r="AR39" s="3030"/>
      <c r="AS39" s="3030"/>
      <c r="AT39" s="3031"/>
      <c r="AV39" s="182" t="s">
        <v>185</v>
      </c>
      <c r="AW39" s="182" t="s">
        <v>200</v>
      </c>
      <c r="AX39" s="182" t="s">
        <v>187</v>
      </c>
    </row>
    <row r="40" spans="1:50" ht="17.25" customHeight="1">
      <c r="A40" s="283">
        <v>26</v>
      </c>
      <c r="B40" s="285"/>
      <c r="C40" s="655"/>
      <c r="D40" s="254"/>
      <c r="E40" s="655"/>
      <c r="F40" s="284"/>
      <c r="G40" s="656"/>
      <c r="H40" s="656"/>
      <c r="I40" s="656"/>
      <c r="J40" s="656"/>
      <c r="K40" s="656"/>
      <c r="L40" s="656"/>
      <c r="M40" s="3032"/>
      <c r="N40" s="3032"/>
      <c r="O40" s="3033"/>
      <c r="P40" s="749" t="str">
        <f t="shared" si="0"/>
        <v/>
      </c>
      <c r="Q40" s="235"/>
      <c r="R40" s="590">
        <v>26</v>
      </c>
      <c r="S40" s="598" t="s">
        <v>585</v>
      </c>
      <c r="T40" s="599" t="s">
        <v>183</v>
      </c>
      <c r="U40" s="761" t="s">
        <v>68</v>
      </c>
      <c r="V40" s="603">
        <v>2</v>
      </c>
      <c r="W40" s="601" t="s">
        <v>187</v>
      </c>
      <c r="X40" s="761"/>
      <c r="Y40" s="761" t="s">
        <v>615</v>
      </c>
      <c r="Z40" s="761" t="s">
        <v>615</v>
      </c>
      <c r="AA40" s="761"/>
      <c r="AB40" s="761"/>
      <c r="AC40" s="761"/>
      <c r="AD40" s="3036"/>
      <c r="AE40" s="3036"/>
      <c r="AF40" s="3037"/>
      <c r="AG40" s="602" t="s">
        <v>199</v>
      </c>
      <c r="AH40" s="262"/>
      <c r="AI40" s="278" t="str">
        <f t="shared" si="1"/>
        <v>女特別支援学校生1.宿泊棟</v>
      </c>
      <c r="AJ40" s="275" t="s">
        <v>315</v>
      </c>
      <c r="AK40" s="275">
        <f>COUNTIFS(H15:H414,"〇",P15:P414,"Z")</f>
        <v>0</v>
      </c>
      <c r="AL40" s="275">
        <f>COUNTIFS(I15:I414,"〇",P15:P414,"Z")</f>
        <v>0</v>
      </c>
      <c r="AM40" s="275">
        <f>COUNTIFS(J15:J414,"〇",P15:P414,"Z")</f>
        <v>0</v>
      </c>
      <c r="AN40" s="275">
        <f>COUNTIFS(K15:K414,"〇",P15:P414,"Z")</f>
        <v>0</v>
      </c>
      <c r="AO40" s="279">
        <f>COUNTIFS(L15:L414,"〇",P15:P414,"Z")</f>
        <v>0</v>
      </c>
      <c r="AQ40" s="3029" t="str">
        <f t="shared" si="2"/>
        <v/>
      </c>
      <c r="AR40" s="3030"/>
      <c r="AS40" s="3030"/>
      <c r="AT40" s="3031"/>
      <c r="AV40" s="182" t="s">
        <v>183</v>
      </c>
      <c r="AW40" s="182" t="s">
        <v>200</v>
      </c>
      <c r="AX40" s="182" t="s">
        <v>187</v>
      </c>
    </row>
    <row r="41" spans="1:50" ht="17.25" customHeight="1">
      <c r="A41" s="283">
        <v>27</v>
      </c>
      <c r="B41" s="655"/>
      <c r="C41" s="655"/>
      <c r="D41" s="254"/>
      <c r="E41" s="655"/>
      <c r="F41" s="284"/>
      <c r="G41" s="656"/>
      <c r="H41" s="656"/>
      <c r="I41" s="656"/>
      <c r="J41" s="656"/>
      <c r="K41" s="656"/>
      <c r="L41" s="656"/>
      <c r="M41" s="3032"/>
      <c r="N41" s="3032"/>
      <c r="O41" s="3033"/>
      <c r="P41" s="749" t="str">
        <f t="shared" si="0"/>
        <v/>
      </c>
      <c r="Q41" s="235"/>
      <c r="R41" s="590">
        <v>27</v>
      </c>
      <c r="S41" s="598" t="s">
        <v>585</v>
      </c>
      <c r="T41" s="599" t="s">
        <v>183</v>
      </c>
      <c r="U41" s="761" t="s">
        <v>68</v>
      </c>
      <c r="V41" s="603">
        <v>2</v>
      </c>
      <c r="W41" s="601" t="s">
        <v>187</v>
      </c>
      <c r="X41" s="761"/>
      <c r="Y41" s="761" t="s">
        <v>615</v>
      </c>
      <c r="Z41" s="761" t="s">
        <v>615</v>
      </c>
      <c r="AA41" s="761"/>
      <c r="AB41" s="761"/>
      <c r="AC41" s="761"/>
      <c r="AD41" s="3036"/>
      <c r="AE41" s="3036"/>
      <c r="AF41" s="3037"/>
      <c r="AG41" s="602" t="s">
        <v>199</v>
      </c>
      <c r="AH41" s="262"/>
      <c r="AI41" s="278" t="str">
        <f t="shared" si="1"/>
        <v>男特別支援学校生2.キャンプセンター</v>
      </c>
      <c r="AJ41" s="275" t="s">
        <v>317</v>
      </c>
      <c r="AK41" s="275">
        <f>COUNTIFS(H15:H414,"〇",P15:P414,"AA")</f>
        <v>0</v>
      </c>
      <c r="AL41" s="275">
        <f>COUNTIFS(I15:I414,"〇",P15:P414,"AA")</f>
        <v>0</v>
      </c>
      <c r="AM41" s="275">
        <f>COUNTIFS(J15:J414,"〇",P15:P414,"AA")</f>
        <v>0</v>
      </c>
      <c r="AN41" s="275">
        <f>COUNTIFS(K15:K414,"〇",P15:P414,"AA")</f>
        <v>0</v>
      </c>
      <c r="AO41" s="279">
        <f>COUNTIFS(L15:L414,"〇",P15:P414,"AA")</f>
        <v>0</v>
      </c>
      <c r="AQ41" s="3029" t="str">
        <f t="shared" si="2"/>
        <v/>
      </c>
      <c r="AR41" s="3030"/>
      <c r="AS41" s="3030"/>
      <c r="AT41" s="3031"/>
      <c r="AV41" s="182" t="s">
        <v>185</v>
      </c>
      <c r="AW41" s="182" t="s">
        <v>200</v>
      </c>
      <c r="AX41" s="182" t="s">
        <v>181</v>
      </c>
    </row>
    <row r="42" spans="1:50" ht="17.25" customHeight="1">
      <c r="A42" s="283">
        <v>28</v>
      </c>
      <c r="B42" s="655"/>
      <c r="C42" s="655"/>
      <c r="D42" s="254"/>
      <c r="E42" s="655"/>
      <c r="F42" s="284"/>
      <c r="G42" s="656"/>
      <c r="H42" s="656"/>
      <c r="I42" s="656"/>
      <c r="J42" s="656"/>
      <c r="K42" s="656"/>
      <c r="L42" s="656"/>
      <c r="M42" s="3032"/>
      <c r="N42" s="3032"/>
      <c r="O42" s="3033"/>
      <c r="P42" s="749" t="str">
        <f t="shared" si="0"/>
        <v/>
      </c>
      <c r="Q42" s="235"/>
      <c r="R42" s="590">
        <v>28</v>
      </c>
      <c r="S42" s="598" t="s">
        <v>585</v>
      </c>
      <c r="T42" s="599" t="s">
        <v>183</v>
      </c>
      <c r="U42" s="761" t="s">
        <v>68</v>
      </c>
      <c r="V42" s="603">
        <v>2</v>
      </c>
      <c r="W42" s="601" t="s">
        <v>187</v>
      </c>
      <c r="X42" s="761"/>
      <c r="Y42" s="761" t="s">
        <v>615</v>
      </c>
      <c r="Z42" s="761" t="s">
        <v>615</v>
      </c>
      <c r="AA42" s="761"/>
      <c r="AB42" s="761"/>
      <c r="AC42" s="761"/>
      <c r="AD42" s="3036"/>
      <c r="AE42" s="3036"/>
      <c r="AF42" s="3037"/>
      <c r="AG42" s="602" t="s">
        <v>199</v>
      </c>
      <c r="AH42" s="262"/>
      <c r="AI42" s="278" t="str">
        <f t="shared" si="1"/>
        <v>女特別支援学校生2.キャンプセンター</v>
      </c>
      <c r="AJ42" s="275" t="s">
        <v>316</v>
      </c>
      <c r="AK42" s="275">
        <f>COUNTIFS(H15:H414,"〇",P15:P414,"AB")</f>
        <v>0</v>
      </c>
      <c r="AL42" s="275">
        <f>COUNTIFS(I15:I414,"〇",P15:P414,"AB")</f>
        <v>0</v>
      </c>
      <c r="AM42" s="275">
        <f>COUNTIFS(J15:J414,"〇",P15:P414,"AB")</f>
        <v>0</v>
      </c>
      <c r="AN42" s="275">
        <f>COUNTIFS(K15:K414,"〇",P15:P414,"AB")</f>
        <v>0</v>
      </c>
      <c r="AO42" s="279">
        <f>COUNTIFS(L15:L414,"〇",P15:P414,"AB")</f>
        <v>0</v>
      </c>
      <c r="AQ42" s="3029" t="str">
        <f t="shared" si="2"/>
        <v/>
      </c>
      <c r="AR42" s="3030"/>
      <c r="AS42" s="3030"/>
      <c r="AT42" s="3031"/>
      <c r="AV42" s="182" t="s">
        <v>183</v>
      </c>
      <c r="AW42" s="182" t="s">
        <v>200</v>
      </c>
      <c r="AX42" s="182" t="s">
        <v>181</v>
      </c>
    </row>
    <row r="43" spans="1:50" ht="17.25" customHeight="1">
      <c r="A43" s="283">
        <v>29</v>
      </c>
      <c r="B43" s="655"/>
      <c r="C43" s="655"/>
      <c r="D43" s="254"/>
      <c r="E43" s="655"/>
      <c r="F43" s="284"/>
      <c r="G43" s="656"/>
      <c r="H43" s="656"/>
      <c r="I43" s="656"/>
      <c r="J43" s="656"/>
      <c r="K43" s="656"/>
      <c r="L43" s="656"/>
      <c r="M43" s="3032"/>
      <c r="N43" s="3032"/>
      <c r="O43" s="3033"/>
      <c r="P43" s="749" t="str">
        <f t="shared" si="0"/>
        <v/>
      </c>
      <c r="Q43" s="235"/>
      <c r="R43" s="590">
        <v>29</v>
      </c>
      <c r="S43" s="598" t="s">
        <v>585</v>
      </c>
      <c r="T43" s="599" t="s">
        <v>183</v>
      </c>
      <c r="U43" s="761" t="s">
        <v>68</v>
      </c>
      <c r="V43" s="603">
        <v>1</v>
      </c>
      <c r="W43" s="601" t="s">
        <v>187</v>
      </c>
      <c r="X43" s="761"/>
      <c r="Y43" s="761" t="s">
        <v>615</v>
      </c>
      <c r="Z43" s="761" t="s">
        <v>615</v>
      </c>
      <c r="AA43" s="761"/>
      <c r="AB43" s="761"/>
      <c r="AC43" s="761"/>
      <c r="AD43" s="3036"/>
      <c r="AE43" s="3036"/>
      <c r="AF43" s="3037"/>
      <c r="AG43" s="602" t="s">
        <v>199</v>
      </c>
      <c r="AH43" s="262"/>
      <c r="AI43" s="278" t="str">
        <f t="shared" si="1"/>
        <v>男その他の学生1.宿泊棟</v>
      </c>
      <c r="AJ43" s="275" t="s">
        <v>318</v>
      </c>
      <c r="AK43" s="275">
        <f>COUNTIFS(H15:H414,"〇",P15:P414,"AC")</f>
        <v>0</v>
      </c>
      <c r="AL43" s="275">
        <f>COUNTIFS(I15:I414,"〇",P15:P414,"AC")</f>
        <v>0</v>
      </c>
      <c r="AM43" s="275">
        <f>COUNTIFS(J15:J414,"〇",P15:P414,"AC")</f>
        <v>0</v>
      </c>
      <c r="AN43" s="275">
        <f>COUNTIFS(K15:K414,"〇",P15:P414,"AC")</f>
        <v>0</v>
      </c>
      <c r="AO43" s="279">
        <f>COUNTIFS(L15:L414,"〇",P15:P414,"AC")</f>
        <v>0</v>
      </c>
      <c r="AQ43" s="3029" t="str">
        <f t="shared" si="2"/>
        <v/>
      </c>
      <c r="AR43" s="3030"/>
      <c r="AS43" s="3030"/>
      <c r="AT43" s="3031"/>
      <c r="AV43" s="182" t="s">
        <v>185</v>
      </c>
      <c r="AW43" s="182" t="s">
        <v>196</v>
      </c>
      <c r="AX43" s="182" t="s">
        <v>187</v>
      </c>
    </row>
    <row r="44" spans="1:50" ht="17.25" customHeight="1">
      <c r="A44" s="283">
        <v>30</v>
      </c>
      <c r="B44" s="655"/>
      <c r="C44" s="655"/>
      <c r="D44" s="254"/>
      <c r="E44" s="655"/>
      <c r="F44" s="284"/>
      <c r="G44" s="656"/>
      <c r="H44" s="656"/>
      <c r="I44" s="656"/>
      <c r="J44" s="656"/>
      <c r="K44" s="656"/>
      <c r="L44" s="656"/>
      <c r="M44" s="3032"/>
      <c r="N44" s="3032"/>
      <c r="O44" s="3033"/>
      <c r="P44" s="749" t="str">
        <f t="shared" si="0"/>
        <v/>
      </c>
      <c r="Q44" s="235"/>
      <c r="R44" s="590">
        <v>30</v>
      </c>
      <c r="S44" s="598" t="s">
        <v>585</v>
      </c>
      <c r="T44" s="599" t="s">
        <v>183</v>
      </c>
      <c r="U44" s="761" t="s">
        <v>68</v>
      </c>
      <c r="V44" s="603">
        <v>1</v>
      </c>
      <c r="W44" s="601" t="s">
        <v>187</v>
      </c>
      <c r="X44" s="761"/>
      <c r="Y44" s="761" t="s">
        <v>615</v>
      </c>
      <c r="Z44" s="761" t="s">
        <v>615</v>
      </c>
      <c r="AA44" s="761"/>
      <c r="AB44" s="761"/>
      <c r="AC44" s="761"/>
      <c r="AD44" s="3036"/>
      <c r="AE44" s="3036"/>
      <c r="AF44" s="3037"/>
      <c r="AG44" s="602" t="s">
        <v>199</v>
      </c>
      <c r="AH44" s="262"/>
      <c r="AI44" s="278" t="str">
        <f t="shared" si="1"/>
        <v>女その他の学生1.宿泊棟</v>
      </c>
      <c r="AJ44" s="275" t="s">
        <v>319</v>
      </c>
      <c r="AK44" s="275">
        <f>COUNTIFS(H15:H414,"〇",P15:P414,"AD")</f>
        <v>0</v>
      </c>
      <c r="AL44" s="275">
        <f>COUNTIFS(I15:I414,"〇",P15:P414,"AD")</f>
        <v>0</v>
      </c>
      <c r="AM44" s="275">
        <f>COUNTIFS(J15:J414,"〇",P15:P414,"AD")</f>
        <v>0</v>
      </c>
      <c r="AN44" s="275">
        <f>COUNTIFS(K15:K414,"〇",P15:P414,"AD")</f>
        <v>0</v>
      </c>
      <c r="AO44" s="279">
        <f>COUNTIFS(L15:L414,"〇",P15:P414,"AD")</f>
        <v>0</v>
      </c>
      <c r="AQ44" s="3029" t="str">
        <f t="shared" si="2"/>
        <v/>
      </c>
      <c r="AR44" s="3030"/>
      <c r="AS44" s="3030"/>
      <c r="AT44" s="3031"/>
      <c r="AV44" s="182" t="s">
        <v>183</v>
      </c>
      <c r="AW44" s="182" t="s">
        <v>196</v>
      </c>
      <c r="AX44" s="182" t="s">
        <v>187</v>
      </c>
    </row>
    <row r="45" spans="1:50" ht="17.25" customHeight="1">
      <c r="A45" s="283">
        <v>31</v>
      </c>
      <c r="B45" s="655"/>
      <c r="C45" s="655"/>
      <c r="D45" s="254"/>
      <c r="E45" s="655"/>
      <c r="F45" s="284"/>
      <c r="G45" s="656"/>
      <c r="H45" s="656"/>
      <c r="I45" s="656"/>
      <c r="J45" s="656"/>
      <c r="K45" s="656"/>
      <c r="L45" s="656"/>
      <c r="M45" s="3032"/>
      <c r="N45" s="3032"/>
      <c r="O45" s="3033"/>
      <c r="P45" s="749" t="str">
        <f t="shared" si="0"/>
        <v/>
      </c>
      <c r="Q45" s="235"/>
      <c r="R45" s="590">
        <v>31</v>
      </c>
      <c r="S45" s="598" t="s">
        <v>585</v>
      </c>
      <c r="T45" s="599" t="s">
        <v>185</v>
      </c>
      <c r="U45" s="761" t="s">
        <v>68</v>
      </c>
      <c r="V45" s="603">
        <v>3</v>
      </c>
      <c r="W45" s="601" t="s">
        <v>187</v>
      </c>
      <c r="X45" s="761"/>
      <c r="Y45" s="761" t="s">
        <v>615</v>
      </c>
      <c r="Z45" s="761" t="s">
        <v>615</v>
      </c>
      <c r="AA45" s="761"/>
      <c r="AB45" s="761"/>
      <c r="AC45" s="761"/>
      <c r="AD45" s="3036"/>
      <c r="AE45" s="3036"/>
      <c r="AF45" s="3037"/>
      <c r="AG45" s="602" t="s">
        <v>199</v>
      </c>
      <c r="AH45" s="262"/>
      <c r="AI45" s="278" t="str">
        <f t="shared" si="1"/>
        <v>男その他の学生2.キャンプセンター</v>
      </c>
      <c r="AJ45" s="275" t="s">
        <v>320</v>
      </c>
      <c r="AK45" s="275">
        <f>COUNTIFS(H15:H414,"〇",P15:P414,"AE")</f>
        <v>0</v>
      </c>
      <c r="AL45" s="275">
        <f>COUNTIFS(I15:I414,"〇",P15:P414,"AE")</f>
        <v>0</v>
      </c>
      <c r="AM45" s="275">
        <f>COUNTIFS(J15:J414,"〇",P15:P414,"AE")</f>
        <v>0</v>
      </c>
      <c r="AN45" s="275">
        <f>COUNTIFS(K15:K414,"〇",P15:P414,"AE")</f>
        <v>0</v>
      </c>
      <c r="AO45" s="279">
        <f>COUNTIFS(L15:L414,"〇",P15:P414,"AE")</f>
        <v>0</v>
      </c>
      <c r="AQ45" s="3029" t="str">
        <f t="shared" si="2"/>
        <v/>
      </c>
      <c r="AR45" s="3030"/>
      <c r="AS45" s="3030"/>
      <c r="AT45" s="3031"/>
      <c r="AV45" s="182" t="s">
        <v>185</v>
      </c>
      <c r="AW45" s="182" t="s">
        <v>196</v>
      </c>
      <c r="AX45" s="182" t="s">
        <v>181</v>
      </c>
    </row>
    <row r="46" spans="1:50" ht="17.25" customHeight="1">
      <c r="A46" s="283">
        <v>32</v>
      </c>
      <c r="B46" s="655"/>
      <c r="C46" s="655"/>
      <c r="D46" s="254"/>
      <c r="E46" s="655"/>
      <c r="F46" s="284"/>
      <c r="G46" s="656"/>
      <c r="H46" s="656"/>
      <c r="I46" s="656"/>
      <c r="J46" s="656"/>
      <c r="K46" s="656"/>
      <c r="L46" s="656"/>
      <c r="M46" s="3032"/>
      <c r="N46" s="3032"/>
      <c r="O46" s="3033"/>
      <c r="P46" s="749" t="str">
        <f t="shared" si="0"/>
        <v/>
      </c>
      <c r="Q46" s="235"/>
      <c r="R46" s="590">
        <v>32</v>
      </c>
      <c r="S46" s="598" t="s">
        <v>585</v>
      </c>
      <c r="T46" s="599" t="s">
        <v>185</v>
      </c>
      <c r="U46" s="761" t="s">
        <v>68</v>
      </c>
      <c r="V46" s="603">
        <v>3</v>
      </c>
      <c r="W46" s="601" t="s">
        <v>187</v>
      </c>
      <c r="X46" s="761"/>
      <c r="Y46" s="761" t="s">
        <v>615</v>
      </c>
      <c r="Z46" s="761" t="s">
        <v>615</v>
      </c>
      <c r="AA46" s="761"/>
      <c r="AB46" s="761"/>
      <c r="AC46" s="761"/>
      <c r="AD46" s="3036"/>
      <c r="AE46" s="3036"/>
      <c r="AF46" s="3037"/>
      <c r="AG46" s="602" t="s">
        <v>199</v>
      </c>
      <c r="AH46" s="262"/>
      <c r="AI46" s="278" t="str">
        <f t="shared" si="1"/>
        <v>女その他の学生2.キャンプセンター</v>
      </c>
      <c r="AJ46" s="275" t="s">
        <v>321</v>
      </c>
      <c r="AK46" s="275">
        <f>COUNTIFS(H15:H414,"〇",P15:P414,"AF")</f>
        <v>0</v>
      </c>
      <c r="AL46" s="275">
        <f>COUNTIFS(I15:I414,"〇",P15:P414,"AF")</f>
        <v>0</v>
      </c>
      <c r="AM46" s="275">
        <f>COUNTIFS(J15:J414,"〇",P15:P414,"AF")</f>
        <v>0</v>
      </c>
      <c r="AN46" s="275">
        <f>COUNTIFS(K15:K414,"〇",P15:P414,"AF")</f>
        <v>0</v>
      </c>
      <c r="AO46" s="279">
        <f>COUNTIFS(L15:L414,"〇",P15:P414,"AF")</f>
        <v>0</v>
      </c>
      <c r="AQ46" s="3029" t="str">
        <f t="shared" si="2"/>
        <v/>
      </c>
      <c r="AR46" s="3030"/>
      <c r="AS46" s="3030"/>
      <c r="AT46" s="3031"/>
      <c r="AV46" s="182" t="s">
        <v>183</v>
      </c>
      <c r="AW46" s="182" t="s">
        <v>196</v>
      </c>
      <c r="AX46" s="182" t="s">
        <v>181</v>
      </c>
    </row>
    <row r="47" spans="1:50" ht="17.25" customHeight="1">
      <c r="A47" s="283">
        <v>33</v>
      </c>
      <c r="B47" s="655"/>
      <c r="C47" s="655"/>
      <c r="D47" s="254"/>
      <c r="E47" s="655"/>
      <c r="F47" s="284"/>
      <c r="G47" s="656"/>
      <c r="H47" s="656"/>
      <c r="I47" s="656"/>
      <c r="J47" s="656"/>
      <c r="K47" s="656"/>
      <c r="L47" s="656"/>
      <c r="M47" s="3032"/>
      <c r="N47" s="3032"/>
      <c r="O47" s="3033"/>
      <c r="P47" s="749" t="str">
        <f t="shared" si="0"/>
        <v/>
      </c>
      <c r="Q47" s="235"/>
      <c r="R47" s="590">
        <v>33</v>
      </c>
      <c r="S47" s="598" t="s">
        <v>585</v>
      </c>
      <c r="T47" s="599" t="s">
        <v>185</v>
      </c>
      <c r="U47" s="761" t="s">
        <v>68</v>
      </c>
      <c r="V47" s="603">
        <v>3</v>
      </c>
      <c r="W47" s="601" t="s">
        <v>187</v>
      </c>
      <c r="X47" s="761"/>
      <c r="Y47" s="761" t="s">
        <v>615</v>
      </c>
      <c r="Z47" s="761" t="s">
        <v>615</v>
      </c>
      <c r="AA47" s="761"/>
      <c r="AB47" s="761"/>
      <c r="AC47" s="761"/>
      <c r="AD47" s="3036"/>
      <c r="AE47" s="3036"/>
      <c r="AF47" s="3037"/>
      <c r="AG47" s="602" t="s">
        <v>199</v>
      </c>
      <c r="AH47" s="262"/>
      <c r="AI47" s="278" t="str">
        <f t="shared" ref="AI47:AI66" si="3">AV47&amp;AW47&amp;AX47</f>
        <v>男短大・高専・大学生1.宿泊棟</v>
      </c>
      <c r="AJ47" s="275" t="s">
        <v>322</v>
      </c>
      <c r="AK47" s="275">
        <f>COUNTIFS(H15:H414,"〇",P15:P414,"AG")</f>
        <v>0</v>
      </c>
      <c r="AL47" s="275">
        <f>COUNTIFS(I15:I414,"〇",P15:P414,"AG")</f>
        <v>0</v>
      </c>
      <c r="AM47" s="275">
        <f>COUNTIFS(J15:J414,"〇",P15:P414,"AG")</f>
        <v>0</v>
      </c>
      <c r="AN47" s="275">
        <f>COUNTIFS(K15:K414,"〇",P15:P414,"AG")</f>
        <v>0</v>
      </c>
      <c r="AO47" s="279">
        <f>COUNTIFS(L15:L414,"〇",P15:P414,"AG")</f>
        <v>0</v>
      </c>
      <c r="AQ47" s="3029" t="str">
        <f t="shared" si="2"/>
        <v/>
      </c>
      <c r="AR47" s="3030"/>
      <c r="AS47" s="3030"/>
      <c r="AT47" s="3031"/>
      <c r="AV47" s="182" t="s">
        <v>185</v>
      </c>
      <c r="AW47" s="182" t="s">
        <v>194</v>
      </c>
      <c r="AX47" s="182" t="s">
        <v>187</v>
      </c>
    </row>
    <row r="48" spans="1:50" ht="17.25" customHeight="1">
      <c r="A48" s="283">
        <v>34</v>
      </c>
      <c r="B48" s="655"/>
      <c r="C48" s="655"/>
      <c r="D48" s="254"/>
      <c r="E48" s="655"/>
      <c r="F48" s="284"/>
      <c r="G48" s="656"/>
      <c r="H48" s="656"/>
      <c r="I48" s="656"/>
      <c r="J48" s="656"/>
      <c r="K48" s="656"/>
      <c r="L48" s="656"/>
      <c r="M48" s="3032"/>
      <c r="N48" s="3032"/>
      <c r="O48" s="3033"/>
      <c r="P48" s="749" t="str">
        <f t="shared" si="0"/>
        <v/>
      </c>
      <c r="Q48" s="235"/>
      <c r="R48" s="590">
        <v>34</v>
      </c>
      <c r="S48" s="598" t="s">
        <v>585</v>
      </c>
      <c r="T48" s="599" t="s">
        <v>185</v>
      </c>
      <c r="U48" s="761" t="s">
        <v>68</v>
      </c>
      <c r="V48" s="603">
        <v>2</v>
      </c>
      <c r="W48" s="601" t="s">
        <v>187</v>
      </c>
      <c r="X48" s="761"/>
      <c r="Y48" s="761" t="s">
        <v>615</v>
      </c>
      <c r="Z48" s="761" t="s">
        <v>615</v>
      </c>
      <c r="AA48" s="761"/>
      <c r="AB48" s="761"/>
      <c r="AC48" s="761"/>
      <c r="AD48" s="3036"/>
      <c r="AE48" s="3036"/>
      <c r="AF48" s="3037"/>
      <c r="AG48" s="602" t="s">
        <v>199</v>
      </c>
      <c r="AH48" s="262"/>
      <c r="AI48" s="278" t="str">
        <f t="shared" si="3"/>
        <v>女短大・高専・大学生1.宿泊棟</v>
      </c>
      <c r="AJ48" s="275" t="s">
        <v>323</v>
      </c>
      <c r="AK48" s="275">
        <f>COUNTIFS(H15:H414,"〇",P15:P414,"AH")</f>
        <v>0</v>
      </c>
      <c r="AL48" s="275">
        <f>COUNTIFS(I15:I414,"〇",P15:P414,"AH")</f>
        <v>0</v>
      </c>
      <c r="AM48" s="275">
        <f>COUNTIFS(J15:J414,"〇",P15:P414,"AH")</f>
        <v>0</v>
      </c>
      <c r="AN48" s="275">
        <f>COUNTIFS(K15:K414,"〇",P15:P414,"AH")</f>
        <v>0</v>
      </c>
      <c r="AO48" s="279">
        <f>COUNTIFS(L15:L414,"〇",P15:P414,"AH")</f>
        <v>0</v>
      </c>
      <c r="AQ48" s="3029" t="str">
        <f t="shared" si="2"/>
        <v/>
      </c>
      <c r="AR48" s="3030"/>
      <c r="AS48" s="3030"/>
      <c r="AT48" s="3031"/>
      <c r="AV48" s="182" t="s">
        <v>183</v>
      </c>
      <c r="AW48" s="182" t="s">
        <v>194</v>
      </c>
      <c r="AX48" s="182" t="s">
        <v>187</v>
      </c>
    </row>
    <row r="49" spans="1:50" ht="17.25" customHeight="1">
      <c r="A49" s="283">
        <v>35</v>
      </c>
      <c r="B49" s="655"/>
      <c r="C49" s="655"/>
      <c r="D49" s="254"/>
      <c r="E49" s="655"/>
      <c r="F49" s="284"/>
      <c r="G49" s="656"/>
      <c r="H49" s="656"/>
      <c r="I49" s="656"/>
      <c r="J49" s="656"/>
      <c r="K49" s="656"/>
      <c r="L49" s="656"/>
      <c r="M49" s="3032"/>
      <c r="N49" s="3032"/>
      <c r="O49" s="3033"/>
      <c r="P49" s="749" t="str">
        <f t="shared" si="0"/>
        <v/>
      </c>
      <c r="Q49" s="235"/>
      <c r="R49" s="590">
        <v>35</v>
      </c>
      <c r="S49" s="598" t="s">
        <v>585</v>
      </c>
      <c r="T49" s="599" t="s">
        <v>185</v>
      </c>
      <c r="U49" s="761" t="s">
        <v>68</v>
      </c>
      <c r="V49" s="603">
        <v>2</v>
      </c>
      <c r="W49" s="601" t="s">
        <v>187</v>
      </c>
      <c r="X49" s="761"/>
      <c r="Y49" s="761" t="s">
        <v>615</v>
      </c>
      <c r="Z49" s="761" t="s">
        <v>615</v>
      </c>
      <c r="AA49" s="761"/>
      <c r="AB49" s="761"/>
      <c r="AC49" s="761"/>
      <c r="AD49" s="3036"/>
      <c r="AE49" s="3036"/>
      <c r="AF49" s="3037"/>
      <c r="AG49" s="602" t="s">
        <v>199</v>
      </c>
      <c r="AH49" s="262"/>
      <c r="AI49" s="278" t="str">
        <f t="shared" si="3"/>
        <v>男短大・高専・大学生2.キャンプセンター</v>
      </c>
      <c r="AJ49" s="275" t="s">
        <v>324</v>
      </c>
      <c r="AK49" s="275">
        <f>COUNTIFS(H15:H414,"〇",P15:P414,"AI")</f>
        <v>0</v>
      </c>
      <c r="AL49" s="275">
        <f>COUNTIFS(I15:I414,"〇",P15:P414,"AI")</f>
        <v>0</v>
      </c>
      <c r="AM49" s="275">
        <f>COUNTIFS(J15:J414,"〇",P15:P414,"AI")</f>
        <v>0</v>
      </c>
      <c r="AN49" s="275">
        <f>COUNTIFS(K15:K414,"〇",P15:P414,"AI")</f>
        <v>0</v>
      </c>
      <c r="AO49" s="279">
        <f>COUNTIFS(L15:L414,"〇",P15:P414,"AI")</f>
        <v>0</v>
      </c>
      <c r="AQ49" s="3029" t="str">
        <f t="shared" si="2"/>
        <v/>
      </c>
      <c r="AR49" s="3030"/>
      <c r="AS49" s="3030"/>
      <c r="AT49" s="3031"/>
      <c r="AV49" s="182" t="s">
        <v>185</v>
      </c>
      <c r="AW49" s="182" t="s">
        <v>194</v>
      </c>
      <c r="AX49" s="182" t="s">
        <v>181</v>
      </c>
    </row>
    <row r="50" spans="1:50" ht="17.25" customHeight="1">
      <c r="A50" s="283">
        <v>36</v>
      </c>
      <c r="B50" s="655"/>
      <c r="C50" s="655"/>
      <c r="D50" s="254"/>
      <c r="E50" s="655"/>
      <c r="F50" s="284"/>
      <c r="G50" s="656"/>
      <c r="H50" s="656"/>
      <c r="I50" s="656"/>
      <c r="J50" s="656"/>
      <c r="K50" s="656"/>
      <c r="L50" s="656"/>
      <c r="M50" s="3032"/>
      <c r="N50" s="3032"/>
      <c r="O50" s="3033"/>
      <c r="P50" s="749" t="str">
        <f t="shared" si="0"/>
        <v/>
      </c>
      <c r="Q50" s="235"/>
      <c r="R50" s="590">
        <v>36</v>
      </c>
      <c r="S50" s="598" t="s">
        <v>585</v>
      </c>
      <c r="T50" s="599" t="s">
        <v>185</v>
      </c>
      <c r="U50" s="761" t="s">
        <v>68</v>
      </c>
      <c r="V50" s="603">
        <v>2</v>
      </c>
      <c r="W50" s="601" t="s">
        <v>187</v>
      </c>
      <c r="X50" s="761"/>
      <c r="Y50" s="761" t="s">
        <v>615</v>
      </c>
      <c r="Z50" s="761" t="s">
        <v>615</v>
      </c>
      <c r="AA50" s="761"/>
      <c r="AB50" s="761"/>
      <c r="AC50" s="761"/>
      <c r="AD50" s="3036"/>
      <c r="AE50" s="3036"/>
      <c r="AF50" s="3037"/>
      <c r="AG50" s="602" t="s">
        <v>199</v>
      </c>
      <c r="AH50" s="262"/>
      <c r="AI50" s="278" t="str">
        <f t="shared" si="3"/>
        <v>女短大・高専・大学生2.キャンプセンター</v>
      </c>
      <c r="AJ50" s="275" t="s">
        <v>325</v>
      </c>
      <c r="AK50" s="275">
        <f>COUNTIFS(H15:H414,"〇",P15:P414,"AJ")</f>
        <v>0</v>
      </c>
      <c r="AL50" s="275">
        <f>COUNTIFS(I15:I414,"〇",P15:P414,"AJ")</f>
        <v>0</v>
      </c>
      <c r="AM50" s="275">
        <f>COUNTIFS(J15:J414,"〇",P15:P414,"AJ")</f>
        <v>0</v>
      </c>
      <c r="AN50" s="275">
        <f>COUNTIFS(K15:K414,"〇",P15:P414,"AJ")</f>
        <v>0</v>
      </c>
      <c r="AO50" s="279">
        <f>COUNTIFS(L15:L414,"〇",P15:P414,"AJ")</f>
        <v>0</v>
      </c>
      <c r="AQ50" s="3029" t="str">
        <f t="shared" si="2"/>
        <v/>
      </c>
      <c r="AR50" s="3030"/>
      <c r="AS50" s="3030"/>
      <c r="AT50" s="3031"/>
      <c r="AV50" s="182" t="s">
        <v>183</v>
      </c>
      <c r="AW50" s="182" t="s">
        <v>194</v>
      </c>
      <c r="AX50" s="182" t="s">
        <v>181</v>
      </c>
    </row>
    <row r="51" spans="1:50" ht="17.25" customHeight="1">
      <c r="A51" s="283">
        <v>37</v>
      </c>
      <c r="B51" s="655"/>
      <c r="C51" s="655"/>
      <c r="D51" s="254"/>
      <c r="E51" s="655"/>
      <c r="F51" s="284"/>
      <c r="G51" s="656"/>
      <c r="H51" s="656"/>
      <c r="I51" s="656"/>
      <c r="J51" s="656"/>
      <c r="K51" s="656"/>
      <c r="L51" s="656"/>
      <c r="M51" s="3032"/>
      <c r="N51" s="3032"/>
      <c r="O51" s="3033"/>
      <c r="P51" s="749" t="str">
        <f t="shared" si="0"/>
        <v/>
      </c>
      <c r="Q51" s="235"/>
      <c r="R51" s="590">
        <v>37</v>
      </c>
      <c r="S51" s="598" t="s">
        <v>585</v>
      </c>
      <c r="T51" s="599" t="s">
        <v>185</v>
      </c>
      <c r="U51" s="761" t="s">
        <v>68</v>
      </c>
      <c r="V51" s="603">
        <v>2</v>
      </c>
      <c r="W51" s="601" t="s">
        <v>187</v>
      </c>
      <c r="X51" s="761"/>
      <c r="Y51" s="761" t="s">
        <v>615</v>
      </c>
      <c r="Z51" s="761" t="s">
        <v>615</v>
      </c>
      <c r="AA51" s="761"/>
      <c r="AB51" s="761"/>
      <c r="AC51" s="761"/>
      <c r="AD51" s="3036"/>
      <c r="AE51" s="3036"/>
      <c r="AF51" s="3037"/>
      <c r="AG51" s="602" t="s">
        <v>199</v>
      </c>
      <c r="AH51" s="262"/>
      <c r="AI51" s="278" t="str">
        <f t="shared" si="3"/>
        <v>男専修・専門学生1.宿泊棟</v>
      </c>
      <c r="AJ51" s="275" t="s">
        <v>326</v>
      </c>
      <c r="AK51" s="275">
        <f>COUNTIFS(H15:H414,"〇",P15:P414,"AK")</f>
        <v>0</v>
      </c>
      <c r="AL51" s="275">
        <f>COUNTIFS(I15:I414,"〇",P15:P414,"AK")</f>
        <v>0</v>
      </c>
      <c r="AM51" s="275">
        <f>COUNTIFS(J15:J414,"〇",P15:P414,"AK")</f>
        <v>0</v>
      </c>
      <c r="AN51" s="275">
        <f>COUNTIFS(K15:K414,"〇",P15:P414,"AK")</f>
        <v>0</v>
      </c>
      <c r="AO51" s="279">
        <f>COUNTIFS(L15:L414,"〇",P15:P414,"AK")</f>
        <v>0</v>
      </c>
      <c r="AQ51" s="3029" t="str">
        <f t="shared" si="2"/>
        <v/>
      </c>
      <c r="AR51" s="3030"/>
      <c r="AS51" s="3030"/>
      <c r="AT51" s="3031"/>
      <c r="AV51" s="182" t="s">
        <v>185</v>
      </c>
      <c r="AW51" s="182" t="s">
        <v>191</v>
      </c>
      <c r="AX51" s="182" t="s">
        <v>187</v>
      </c>
    </row>
    <row r="52" spans="1:50" ht="17.25" customHeight="1">
      <c r="A52" s="283">
        <v>38</v>
      </c>
      <c r="B52" s="655"/>
      <c r="C52" s="655"/>
      <c r="D52" s="254"/>
      <c r="E52" s="655"/>
      <c r="F52" s="284"/>
      <c r="G52" s="656"/>
      <c r="H52" s="656"/>
      <c r="I52" s="656"/>
      <c r="J52" s="656"/>
      <c r="K52" s="656"/>
      <c r="L52" s="656"/>
      <c r="M52" s="3032"/>
      <c r="N52" s="3032"/>
      <c r="O52" s="3033"/>
      <c r="P52" s="749" t="str">
        <f t="shared" si="0"/>
        <v/>
      </c>
      <c r="Q52" s="235"/>
      <c r="R52" s="590">
        <v>38</v>
      </c>
      <c r="S52" s="598" t="s">
        <v>585</v>
      </c>
      <c r="T52" s="599" t="s">
        <v>185</v>
      </c>
      <c r="U52" s="761" t="s">
        <v>68</v>
      </c>
      <c r="V52" s="603">
        <v>1</v>
      </c>
      <c r="W52" s="601" t="s">
        <v>187</v>
      </c>
      <c r="X52" s="761"/>
      <c r="Y52" s="761" t="s">
        <v>615</v>
      </c>
      <c r="Z52" s="761" t="s">
        <v>615</v>
      </c>
      <c r="AA52" s="761"/>
      <c r="AB52" s="761"/>
      <c r="AC52" s="761"/>
      <c r="AD52" s="3036"/>
      <c r="AE52" s="3036"/>
      <c r="AF52" s="3037"/>
      <c r="AG52" s="602" t="s">
        <v>199</v>
      </c>
      <c r="AH52" s="262"/>
      <c r="AI52" s="278" t="str">
        <f t="shared" si="3"/>
        <v>女専修・専門学生1.宿泊棟</v>
      </c>
      <c r="AJ52" s="275" t="s">
        <v>327</v>
      </c>
      <c r="AK52" s="275">
        <f>COUNTIFS(H15:H414,"〇",P15:P414,"AL")</f>
        <v>0</v>
      </c>
      <c r="AL52" s="275">
        <f>COUNTIFS(I15:I414,"〇",P15:P414,"AL")</f>
        <v>0</v>
      </c>
      <c r="AM52" s="275">
        <f>COUNTIFS(J15:J414,"〇",P15:P414,"AL")</f>
        <v>0</v>
      </c>
      <c r="AN52" s="275">
        <f>COUNTIFS(K15:K414,"〇",P15:P414,"AL")</f>
        <v>0</v>
      </c>
      <c r="AO52" s="279">
        <f>COUNTIFS(L15:L414,"〇",P15:P414,"AL")</f>
        <v>0</v>
      </c>
      <c r="AQ52" s="3029" t="str">
        <f t="shared" si="2"/>
        <v/>
      </c>
      <c r="AR52" s="3030"/>
      <c r="AS52" s="3030"/>
      <c r="AT52" s="3031"/>
      <c r="AV52" s="182" t="s">
        <v>183</v>
      </c>
      <c r="AW52" s="182" t="s">
        <v>191</v>
      </c>
      <c r="AX52" s="182" t="s">
        <v>187</v>
      </c>
    </row>
    <row r="53" spans="1:50" ht="17.25" customHeight="1">
      <c r="A53" s="283">
        <v>39</v>
      </c>
      <c r="B53" s="655"/>
      <c r="C53" s="655"/>
      <c r="D53" s="254"/>
      <c r="E53" s="655"/>
      <c r="F53" s="284"/>
      <c r="G53" s="656"/>
      <c r="H53" s="656"/>
      <c r="I53" s="656"/>
      <c r="J53" s="656"/>
      <c r="K53" s="656"/>
      <c r="L53" s="656"/>
      <c r="M53" s="3032"/>
      <c r="N53" s="3032"/>
      <c r="O53" s="3033"/>
      <c r="P53" s="749" t="str">
        <f t="shared" si="0"/>
        <v/>
      </c>
      <c r="Q53" s="235"/>
      <c r="R53" s="590">
        <v>39</v>
      </c>
      <c r="S53" s="598" t="s">
        <v>585</v>
      </c>
      <c r="T53" s="599" t="s">
        <v>185</v>
      </c>
      <c r="U53" s="761" t="s">
        <v>68</v>
      </c>
      <c r="V53" s="603">
        <v>1</v>
      </c>
      <c r="W53" s="601" t="s">
        <v>187</v>
      </c>
      <c r="X53" s="761"/>
      <c r="Y53" s="761" t="s">
        <v>615</v>
      </c>
      <c r="Z53" s="761" t="s">
        <v>615</v>
      </c>
      <c r="AA53" s="761"/>
      <c r="AB53" s="761"/>
      <c r="AC53" s="761"/>
      <c r="AD53" s="3036"/>
      <c r="AE53" s="3036"/>
      <c r="AF53" s="3037"/>
      <c r="AG53" s="602" t="s">
        <v>199</v>
      </c>
      <c r="AH53" s="262"/>
      <c r="AI53" s="278" t="str">
        <f t="shared" si="3"/>
        <v>男専修・専門学生2.キャンプセンター</v>
      </c>
      <c r="AJ53" s="275" t="s">
        <v>328</v>
      </c>
      <c r="AK53" s="275">
        <f>COUNTIFS(H15:H414,"〇",P15:P414,"AM")</f>
        <v>0</v>
      </c>
      <c r="AL53" s="275">
        <f>COUNTIFS(I15:I414,"〇",P15:P414,"AM")</f>
        <v>0</v>
      </c>
      <c r="AM53" s="275">
        <f>COUNTIFS(J15:J414,"〇",P15:P414,"AM")</f>
        <v>0</v>
      </c>
      <c r="AN53" s="275">
        <f>COUNTIFS(K15:K414,"〇",P15:P414,"AM")</f>
        <v>0</v>
      </c>
      <c r="AO53" s="279">
        <f>COUNTIFS(L15:L414,"〇",P15:P414,"AM")</f>
        <v>0</v>
      </c>
      <c r="AQ53" s="3029" t="str">
        <f t="shared" si="2"/>
        <v/>
      </c>
      <c r="AR53" s="3030"/>
      <c r="AS53" s="3030"/>
      <c r="AT53" s="3031"/>
      <c r="AV53" s="182" t="s">
        <v>185</v>
      </c>
      <c r="AW53" s="182" t="s">
        <v>191</v>
      </c>
      <c r="AX53" s="182" t="s">
        <v>181</v>
      </c>
    </row>
    <row r="54" spans="1:50" ht="17.25" customHeight="1">
      <c r="A54" s="283">
        <v>40</v>
      </c>
      <c r="B54" s="655"/>
      <c r="C54" s="655"/>
      <c r="D54" s="254"/>
      <c r="E54" s="655"/>
      <c r="F54" s="284"/>
      <c r="G54" s="656"/>
      <c r="H54" s="656"/>
      <c r="I54" s="656"/>
      <c r="J54" s="656"/>
      <c r="K54" s="656"/>
      <c r="L54" s="656"/>
      <c r="M54" s="3032"/>
      <c r="N54" s="3032"/>
      <c r="O54" s="3033"/>
      <c r="P54" s="749" t="str">
        <f t="shared" si="0"/>
        <v/>
      </c>
      <c r="Q54" s="235"/>
      <c r="R54" s="590">
        <v>40</v>
      </c>
      <c r="S54" s="598" t="s">
        <v>585</v>
      </c>
      <c r="T54" s="599" t="s">
        <v>185</v>
      </c>
      <c r="U54" s="761" t="s">
        <v>68</v>
      </c>
      <c r="V54" s="603">
        <v>1</v>
      </c>
      <c r="W54" s="601" t="s">
        <v>187</v>
      </c>
      <c r="X54" s="761"/>
      <c r="Y54" s="761" t="s">
        <v>615</v>
      </c>
      <c r="Z54" s="761" t="s">
        <v>615</v>
      </c>
      <c r="AA54" s="761"/>
      <c r="AB54" s="761"/>
      <c r="AC54" s="761"/>
      <c r="AD54" s="3036"/>
      <c r="AE54" s="3036"/>
      <c r="AF54" s="3037"/>
      <c r="AG54" s="602" t="s">
        <v>199</v>
      </c>
      <c r="AH54" s="262"/>
      <c r="AI54" s="278" t="str">
        <f t="shared" si="3"/>
        <v>女専修・専門学生2.キャンプセンター</v>
      </c>
      <c r="AJ54" s="275" t="s">
        <v>329</v>
      </c>
      <c r="AK54" s="275">
        <f>COUNTIFS(H15:H414,"〇",P15:P414,"AN")</f>
        <v>0</v>
      </c>
      <c r="AL54" s="275">
        <f>COUNTIFS(I15:I414,"〇",P15:P414,"AN")</f>
        <v>0</v>
      </c>
      <c r="AM54" s="275">
        <f>COUNTIFS(J15:J414,"〇",P15:P414,"AN")</f>
        <v>0</v>
      </c>
      <c r="AN54" s="275">
        <f>COUNTIFS(K15:K414,"〇",P15:P414,"AN")</f>
        <v>0</v>
      </c>
      <c r="AO54" s="279">
        <f>COUNTIFS(L15:L414,"〇",P15:P414,"AN")</f>
        <v>0</v>
      </c>
      <c r="AQ54" s="3029" t="str">
        <f t="shared" si="2"/>
        <v/>
      </c>
      <c r="AR54" s="3030"/>
      <c r="AS54" s="3030"/>
      <c r="AT54" s="3031"/>
      <c r="AV54" s="182" t="s">
        <v>183</v>
      </c>
      <c r="AW54" s="182" t="s">
        <v>191</v>
      </c>
      <c r="AX54" s="182" t="s">
        <v>181</v>
      </c>
    </row>
    <row r="55" spans="1:50" ht="17.25" customHeight="1">
      <c r="A55" s="283">
        <v>41</v>
      </c>
      <c r="B55" s="655"/>
      <c r="C55" s="655"/>
      <c r="D55" s="254"/>
      <c r="E55" s="655"/>
      <c r="F55" s="284"/>
      <c r="G55" s="656"/>
      <c r="H55" s="656"/>
      <c r="I55" s="656"/>
      <c r="J55" s="656"/>
      <c r="K55" s="656"/>
      <c r="L55" s="656"/>
      <c r="M55" s="3032"/>
      <c r="N55" s="3032"/>
      <c r="O55" s="3033"/>
      <c r="P55" s="749" t="str">
        <f t="shared" si="0"/>
        <v/>
      </c>
      <c r="Q55" s="235"/>
      <c r="R55" s="589">
        <v>41</v>
      </c>
      <c r="S55" s="598" t="s">
        <v>585</v>
      </c>
      <c r="T55" s="599" t="s">
        <v>183</v>
      </c>
      <c r="U55" s="761" t="s">
        <v>68</v>
      </c>
      <c r="V55" s="603">
        <v>3</v>
      </c>
      <c r="W55" s="601" t="s">
        <v>187</v>
      </c>
      <c r="X55" s="761"/>
      <c r="Y55" s="761" t="s">
        <v>615</v>
      </c>
      <c r="Z55" s="761" t="s">
        <v>615</v>
      </c>
      <c r="AA55" s="761"/>
      <c r="AB55" s="761"/>
      <c r="AC55" s="761"/>
      <c r="AD55" s="3036"/>
      <c r="AE55" s="3036"/>
      <c r="AF55" s="3037"/>
      <c r="AG55" s="602" t="s">
        <v>198</v>
      </c>
      <c r="AH55" s="262"/>
      <c r="AI55" s="278" t="str">
        <f t="shared" si="3"/>
        <v>男社会人２９歳以下1.宿泊棟</v>
      </c>
      <c r="AJ55" s="275" t="s">
        <v>330</v>
      </c>
      <c r="AK55" s="275">
        <f>COUNTIFS(H15:H414,"〇",P15:P414,"AO")</f>
        <v>0</v>
      </c>
      <c r="AL55" s="275">
        <f>COUNTIFS(I15:I414,"〇",P15:P414,"AO")</f>
        <v>0</v>
      </c>
      <c r="AM55" s="275">
        <f>COUNTIFS(J15:J414,"〇",P15:P414,"AO")</f>
        <v>0</v>
      </c>
      <c r="AN55" s="275">
        <f>COUNTIFS(K15:K414,"〇",P15:P414,"AO")</f>
        <v>0</v>
      </c>
      <c r="AO55" s="279">
        <f>COUNTIFS(L15:L414,"〇",P15:P414,"AO")</f>
        <v>0</v>
      </c>
      <c r="AQ55" s="3029" t="str">
        <f t="shared" si="2"/>
        <v/>
      </c>
      <c r="AR55" s="3030"/>
      <c r="AS55" s="3030"/>
      <c r="AT55" s="3031"/>
      <c r="AV55" s="182" t="s">
        <v>185</v>
      </c>
      <c r="AW55" s="182" t="s">
        <v>190</v>
      </c>
      <c r="AX55" s="182" t="s">
        <v>187</v>
      </c>
    </row>
    <row r="56" spans="1:50" ht="17.25" customHeight="1">
      <c r="A56" s="283">
        <v>42</v>
      </c>
      <c r="B56" s="655"/>
      <c r="C56" s="655"/>
      <c r="D56" s="254"/>
      <c r="E56" s="655"/>
      <c r="F56" s="284"/>
      <c r="G56" s="656"/>
      <c r="H56" s="656"/>
      <c r="I56" s="656"/>
      <c r="J56" s="656"/>
      <c r="K56" s="656"/>
      <c r="L56" s="656"/>
      <c r="M56" s="3032"/>
      <c r="N56" s="3032"/>
      <c r="O56" s="3033"/>
      <c r="P56" s="749" t="str">
        <f t="shared" si="0"/>
        <v/>
      </c>
      <c r="Q56" s="235"/>
      <c r="R56" s="590">
        <v>42</v>
      </c>
      <c r="S56" s="598" t="s">
        <v>585</v>
      </c>
      <c r="T56" s="599" t="s">
        <v>183</v>
      </c>
      <c r="U56" s="761" t="s">
        <v>68</v>
      </c>
      <c r="V56" s="603">
        <v>3</v>
      </c>
      <c r="W56" s="601" t="s">
        <v>187</v>
      </c>
      <c r="X56" s="761"/>
      <c r="Y56" s="761" t="s">
        <v>615</v>
      </c>
      <c r="Z56" s="761" t="s">
        <v>615</v>
      </c>
      <c r="AA56" s="761"/>
      <c r="AB56" s="761"/>
      <c r="AC56" s="761"/>
      <c r="AD56" s="3036"/>
      <c r="AE56" s="3036"/>
      <c r="AF56" s="3037"/>
      <c r="AG56" s="602" t="s">
        <v>198</v>
      </c>
      <c r="AH56" s="262"/>
      <c r="AI56" s="278" t="str">
        <f t="shared" si="3"/>
        <v>女社会人２９歳以下1.宿泊棟</v>
      </c>
      <c r="AJ56" s="275" t="s">
        <v>331</v>
      </c>
      <c r="AK56" s="275">
        <f>COUNTIFS(H15:H414,"〇",P15:P414,"AP")</f>
        <v>0</v>
      </c>
      <c r="AL56" s="275">
        <f>COUNTIFS(I15:I414,"〇",P15:P414,"AP")</f>
        <v>0</v>
      </c>
      <c r="AM56" s="275">
        <f>COUNTIFS(J15:J414,"〇",P15:P414,"AP")</f>
        <v>0</v>
      </c>
      <c r="AN56" s="275">
        <f>COUNTIFS(K15:K414,"〇",P15:P414,"AP")</f>
        <v>0</v>
      </c>
      <c r="AO56" s="279">
        <f>COUNTIFS(L15:L414,"〇",P15:P414,"AP")</f>
        <v>0</v>
      </c>
      <c r="AQ56" s="3029" t="str">
        <f t="shared" si="2"/>
        <v/>
      </c>
      <c r="AR56" s="3030"/>
      <c r="AS56" s="3030"/>
      <c r="AT56" s="3031"/>
      <c r="AV56" s="182" t="s">
        <v>183</v>
      </c>
      <c r="AW56" s="182" t="s">
        <v>190</v>
      </c>
      <c r="AX56" s="182" t="s">
        <v>187</v>
      </c>
    </row>
    <row r="57" spans="1:50" ht="17.25" customHeight="1">
      <c r="A57" s="283">
        <v>43</v>
      </c>
      <c r="B57" s="655"/>
      <c r="C57" s="655"/>
      <c r="D57" s="254"/>
      <c r="E57" s="655"/>
      <c r="F57" s="284"/>
      <c r="G57" s="656"/>
      <c r="H57" s="656"/>
      <c r="I57" s="656"/>
      <c r="J57" s="656"/>
      <c r="K57" s="656"/>
      <c r="L57" s="656"/>
      <c r="M57" s="3032"/>
      <c r="N57" s="3032"/>
      <c r="O57" s="3033"/>
      <c r="P57" s="749" t="str">
        <f t="shared" si="0"/>
        <v/>
      </c>
      <c r="Q57" s="235"/>
      <c r="R57" s="590">
        <v>43</v>
      </c>
      <c r="S57" s="598" t="s">
        <v>585</v>
      </c>
      <c r="T57" s="599" t="s">
        <v>183</v>
      </c>
      <c r="U57" s="761" t="s">
        <v>68</v>
      </c>
      <c r="V57" s="603">
        <v>3</v>
      </c>
      <c r="W57" s="601" t="s">
        <v>187</v>
      </c>
      <c r="X57" s="761"/>
      <c r="Y57" s="761" t="s">
        <v>615</v>
      </c>
      <c r="Z57" s="761" t="s">
        <v>615</v>
      </c>
      <c r="AA57" s="761"/>
      <c r="AB57" s="761"/>
      <c r="AC57" s="761"/>
      <c r="AD57" s="3036"/>
      <c r="AE57" s="3036"/>
      <c r="AF57" s="3037"/>
      <c r="AG57" s="602" t="s">
        <v>198</v>
      </c>
      <c r="AH57" s="262"/>
      <c r="AI57" s="278" t="str">
        <f t="shared" si="3"/>
        <v>男社会人２９歳以下2.キャンプセンター</v>
      </c>
      <c r="AJ57" s="275" t="s">
        <v>332</v>
      </c>
      <c r="AK57" s="275">
        <f>COUNTIFS(H15:H414,"〇",P15:P414,"AQ")</f>
        <v>0</v>
      </c>
      <c r="AL57" s="275">
        <f>COUNTIFS(I15:I414,"〇",P15:P414,"AQ")</f>
        <v>0</v>
      </c>
      <c r="AM57" s="275">
        <f>COUNTIFS(J15:J414,"〇",P15:P414,"AQ")</f>
        <v>0</v>
      </c>
      <c r="AN57" s="275">
        <f>COUNTIFS(K15:K414,"〇",P15:P414,"AQ")</f>
        <v>0</v>
      </c>
      <c r="AO57" s="279">
        <f>COUNTIFS(L15:L414,"〇",P15:P414,"AQ")</f>
        <v>0</v>
      </c>
      <c r="AQ57" s="3029" t="str">
        <f t="shared" si="2"/>
        <v/>
      </c>
      <c r="AR57" s="3030"/>
      <c r="AS57" s="3030"/>
      <c r="AT57" s="3031"/>
      <c r="AV57" s="182" t="s">
        <v>185</v>
      </c>
      <c r="AW57" s="182" t="s">
        <v>190</v>
      </c>
      <c r="AX57" s="182" t="s">
        <v>181</v>
      </c>
    </row>
    <row r="58" spans="1:50" ht="17.25" customHeight="1">
      <c r="A58" s="283">
        <v>44</v>
      </c>
      <c r="B58" s="655"/>
      <c r="C58" s="655"/>
      <c r="D58" s="254"/>
      <c r="E58" s="655"/>
      <c r="F58" s="284"/>
      <c r="G58" s="656"/>
      <c r="H58" s="656"/>
      <c r="I58" s="656"/>
      <c r="J58" s="656"/>
      <c r="K58" s="656"/>
      <c r="L58" s="656"/>
      <c r="M58" s="3032"/>
      <c r="N58" s="3032"/>
      <c r="O58" s="3033"/>
      <c r="P58" s="749" t="str">
        <f t="shared" si="0"/>
        <v/>
      </c>
      <c r="Q58" s="235"/>
      <c r="R58" s="590">
        <v>44</v>
      </c>
      <c r="S58" s="598" t="s">
        <v>585</v>
      </c>
      <c r="T58" s="599" t="s">
        <v>183</v>
      </c>
      <c r="U58" s="761" t="s">
        <v>68</v>
      </c>
      <c r="V58" s="603">
        <v>2</v>
      </c>
      <c r="W58" s="601" t="s">
        <v>187</v>
      </c>
      <c r="X58" s="761"/>
      <c r="Y58" s="761" t="s">
        <v>615</v>
      </c>
      <c r="Z58" s="761" t="s">
        <v>615</v>
      </c>
      <c r="AA58" s="761"/>
      <c r="AB58" s="761"/>
      <c r="AC58" s="761"/>
      <c r="AD58" s="3036"/>
      <c r="AE58" s="3036"/>
      <c r="AF58" s="3037"/>
      <c r="AG58" s="602" t="s">
        <v>198</v>
      </c>
      <c r="AH58" s="262"/>
      <c r="AI58" s="278" t="str">
        <f t="shared" si="3"/>
        <v>女社会人２９歳以下2.キャンプセンター</v>
      </c>
      <c r="AJ58" s="275" t="s">
        <v>333</v>
      </c>
      <c r="AK58" s="275">
        <f>COUNTIFS(H15:H414,"〇",P15:P414,"AR")</f>
        <v>0</v>
      </c>
      <c r="AL58" s="275">
        <f>COUNTIFS(I15:I414,"〇",P15:P414,"AR")</f>
        <v>0</v>
      </c>
      <c r="AM58" s="275">
        <f>COUNTIFS(J15:J414,"〇",P15:P414,"AR")</f>
        <v>0</v>
      </c>
      <c r="AN58" s="275">
        <f>COUNTIFS(K15:K414,"〇",P15:P414,"AR")</f>
        <v>0</v>
      </c>
      <c r="AO58" s="279">
        <f>COUNTIFS(L15:L414,"〇",P15:P414,"AR")</f>
        <v>0</v>
      </c>
      <c r="AQ58" s="3029" t="str">
        <f t="shared" si="2"/>
        <v/>
      </c>
      <c r="AR58" s="3030"/>
      <c r="AS58" s="3030"/>
      <c r="AT58" s="3031"/>
      <c r="AV58" s="182" t="s">
        <v>183</v>
      </c>
      <c r="AW58" s="182" t="s">
        <v>190</v>
      </c>
      <c r="AX58" s="182" t="s">
        <v>181</v>
      </c>
    </row>
    <row r="59" spans="1:50" ht="17.25" customHeight="1">
      <c r="A59" s="283">
        <v>45</v>
      </c>
      <c r="B59" s="655"/>
      <c r="C59" s="655"/>
      <c r="D59" s="254"/>
      <c r="E59" s="655"/>
      <c r="F59" s="284"/>
      <c r="G59" s="656"/>
      <c r="H59" s="656"/>
      <c r="I59" s="656"/>
      <c r="J59" s="656"/>
      <c r="K59" s="656"/>
      <c r="L59" s="656"/>
      <c r="M59" s="3032"/>
      <c r="N59" s="3032"/>
      <c r="O59" s="3033"/>
      <c r="P59" s="749" t="str">
        <f t="shared" si="0"/>
        <v/>
      </c>
      <c r="Q59" s="235"/>
      <c r="R59" s="590">
        <v>45</v>
      </c>
      <c r="S59" s="598" t="s">
        <v>585</v>
      </c>
      <c r="T59" s="599" t="s">
        <v>183</v>
      </c>
      <c r="U59" s="761" t="s">
        <v>68</v>
      </c>
      <c r="V59" s="603">
        <v>2</v>
      </c>
      <c r="W59" s="601" t="s">
        <v>187</v>
      </c>
      <c r="X59" s="761"/>
      <c r="Y59" s="761" t="s">
        <v>615</v>
      </c>
      <c r="Z59" s="761" t="s">
        <v>615</v>
      </c>
      <c r="AA59" s="761"/>
      <c r="AB59" s="761"/>
      <c r="AC59" s="761"/>
      <c r="AD59" s="3036"/>
      <c r="AE59" s="3036"/>
      <c r="AF59" s="3037"/>
      <c r="AG59" s="602" t="s">
        <v>198</v>
      </c>
      <c r="AH59" s="262"/>
      <c r="AI59" s="278" t="str">
        <f t="shared" si="3"/>
        <v>男社会人３０歳以上1.宿泊棟</v>
      </c>
      <c r="AJ59" s="275" t="s">
        <v>334</v>
      </c>
      <c r="AK59" s="275">
        <f>COUNTIFS(H15:H414,"〇",P15:P414,"AS")</f>
        <v>0</v>
      </c>
      <c r="AL59" s="275">
        <f>COUNTIFS(I15:I414,"〇",P15:P414,"AS")</f>
        <v>0</v>
      </c>
      <c r="AM59" s="275">
        <f>COUNTIFS(J15:J414,"〇",P15:P414,"AS")</f>
        <v>0</v>
      </c>
      <c r="AN59" s="275">
        <f>COUNTIFS(K15:K414,"〇",P15:P414,"AS")</f>
        <v>0</v>
      </c>
      <c r="AO59" s="279">
        <f>COUNTIFS(L15:L414,"〇",P15:P414,"AS")</f>
        <v>0</v>
      </c>
      <c r="AQ59" s="3029" t="str">
        <f t="shared" si="2"/>
        <v/>
      </c>
      <c r="AR59" s="3030"/>
      <c r="AS59" s="3030"/>
      <c r="AT59" s="3031"/>
      <c r="AV59" s="182" t="s">
        <v>185</v>
      </c>
      <c r="AW59" s="182" t="s">
        <v>189</v>
      </c>
      <c r="AX59" s="182" t="s">
        <v>187</v>
      </c>
    </row>
    <row r="60" spans="1:50" ht="17.25" customHeight="1">
      <c r="A60" s="283">
        <v>46</v>
      </c>
      <c r="B60" s="655"/>
      <c r="C60" s="655"/>
      <c r="D60" s="254"/>
      <c r="E60" s="655"/>
      <c r="F60" s="284"/>
      <c r="G60" s="656"/>
      <c r="H60" s="656"/>
      <c r="I60" s="656"/>
      <c r="J60" s="656"/>
      <c r="K60" s="656"/>
      <c r="L60" s="656"/>
      <c r="M60" s="3032"/>
      <c r="N60" s="3032"/>
      <c r="O60" s="3033"/>
      <c r="P60" s="749" t="str">
        <f t="shared" si="0"/>
        <v/>
      </c>
      <c r="Q60" s="235"/>
      <c r="R60" s="590">
        <v>46</v>
      </c>
      <c r="S60" s="598" t="s">
        <v>585</v>
      </c>
      <c r="T60" s="599" t="s">
        <v>183</v>
      </c>
      <c r="U60" s="761" t="s">
        <v>68</v>
      </c>
      <c r="V60" s="603">
        <v>2</v>
      </c>
      <c r="W60" s="601" t="s">
        <v>187</v>
      </c>
      <c r="X60" s="761"/>
      <c r="Y60" s="761" t="s">
        <v>615</v>
      </c>
      <c r="Z60" s="761" t="s">
        <v>615</v>
      </c>
      <c r="AA60" s="761"/>
      <c r="AB60" s="761"/>
      <c r="AC60" s="761"/>
      <c r="AD60" s="3036"/>
      <c r="AE60" s="3036"/>
      <c r="AF60" s="3037"/>
      <c r="AG60" s="602" t="s">
        <v>198</v>
      </c>
      <c r="AH60" s="262"/>
      <c r="AI60" s="278" t="str">
        <f t="shared" si="3"/>
        <v>女社会人３０歳以上1.宿泊棟</v>
      </c>
      <c r="AJ60" s="275" t="s">
        <v>335</v>
      </c>
      <c r="AK60" s="275">
        <f>COUNTIFS(H15:H414,"〇",P15:P414,"AT")</f>
        <v>0</v>
      </c>
      <c r="AL60" s="275">
        <f>COUNTIFS(I15:I414,"〇",P15:P414,"AT")</f>
        <v>0</v>
      </c>
      <c r="AM60" s="275">
        <f>COUNTIFS(J15:J414,"〇",P15:P414,"AT")</f>
        <v>0</v>
      </c>
      <c r="AN60" s="275">
        <f>COUNTIFS(K15:K414,"〇",P15:P414,"AT")</f>
        <v>0</v>
      </c>
      <c r="AO60" s="279">
        <f>COUNTIFS(L15:L414,"〇",P15:P414,"AT")</f>
        <v>0</v>
      </c>
      <c r="AQ60" s="3029" t="str">
        <f t="shared" si="2"/>
        <v/>
      </c>
      <c r="AR60" s="3030"/>
      <c r="AS60" s="3030"/>
      <c r="AT60" s="3031"/>
      <c r="AV60" s="182" t="s">
        <v>183</v>
      </c>
      <c r="AW60" s="182" t="s">
        <v>189</v>
      </c>
      <c r="AX60" s="182" t="s">
        <v>187</v>
      </c>
    </row>
    <row r="61" spans="1:50" ht="17.25" customHeight="1">
      <c r="A61" s="283">
        <v>47</v>
      </c>
      <c r="B61" s="655"/>
      <c r="C61" s="655"/>
      <c r="D61" s="254"/>
      <c r="E61" s="655"/>
      <c r="F61" s="284"/>
      <c r="G61" s="656"/>
      <c r="H61" s="656"/>
      <c r="I61" s="656"/>
      <c r="J61" s="656"/>
      <c r="K61" s="656"/>
      <c r="L61" s="656"/>
      <c r="M61" s="3032"/>
      <c r="N61" s="3032"/>
      <c r="O61" s="3033"/>
      <c r="P61" s="749" t="str">
        <f t="shared" si="0"/>
        <v/>
      </c>
      <c r="Q61" s="235"/>
      <c r="R61" s="590">
        <v>47</v>
      </c>
      <c r="S61" s="598" t="s">
        <v>585</v>
      </c>
      <c r="T61" s="599" t="s">
        <v>183</v>
      </c>
      <c r="U61" s="761" t="s">
        <v>68</v>
      </c>
      <c r="V61" s="603">
        <v>1</v>
      </c>
      <c r="W61" s="601" t="s">
        <v>187</v>
      </c>
      <c r="X61" s="761"/>
      <c r="Y61" s="761" t="s">
        <v>615</v>
      </c>
      <c r="Z61" s="761" t="s">
        <v>615</v>
      </c>
      <c r="AA61" s="761"/>
      <c r="AB61" s="761"/>
      <c r="AC61" s="761"/>
      <c r="AD61" s="3036"/>
      <c r="AE61" s="3036"/>
      <c r="AF61" s="3037"/>
      <c r="AG61" s="602" t="s">
        <v>198</v>
      </c>
      <c r="AH61" s="262"/>
      <c r="AI61" s="278" t="str">
        <f t="shared" si="3"/>
        <v>男社会人３０歳以上2.キャンプセンター</v>
      </c>
      <c r="AJ61" s="275" t="s">
        <v>336</v>
      </c>
      <c r="AK61" s="275">
        <f>COUNTIFS(H15:H414,"〇",P15:P414,"AU")</f>
        <v>0</v>
      </c>
      <c r="AL61" s="275">
        <f>COUNTIFS(I15:I414,"〇",P15:P414,"AU")</f>
        <v>0</v>
      </c>
      <c r="AM61" s="275">
        <f>COUNTIFS(J15:J414,"〇",P15:P414,"AU")</f>
        <v>0</v>
      </c>
      <c r="AN61" s="275">
        <f>COUNTIFS(K15:K414,"〇",P15:P414,"AU")</f>
        <v>0</v>
      </c>
      <c r="AO61" s="279">
        <f>COUNTIFS(L15:L414,"〇",P15:P414,"AU")</f>
        <v>0</v>
      </c>
      <c r="AQ61" s="3029" t="str">
        <f t="shared" si="2"/>
        <v/>
      </c>
      <c r="AR61" s="3030"/>
      <c r="AS61" s="3030"/>
      <c r="AT61" s="3031"/>
      <c r="AV61" s="182" t="s">
        <v>185</v>
      </c>
      <c r="AW61" s="182" t="s">
        <v>189</v>
      </c>
      <c r="AX61" s="182" t="s">
        <v>181</v>
      </c>
    </row>
    <row r="62" spans="1:50" ht="17.25" customHeight="1">
      <c r="A62" s="283">
        <v>48</v>
      </c>
      <c r="B62" s="655"/>
      <c r="C62" s="655"/>
      <c r="D62" s="254"/>
      <c r="E62" s="655"/>
      <c r="F62" s="284"/>
      <c r="G62" s="656"/>
      <c r="H62" s="656"/>
      <c r="I62" s="656"/>
      <c r="J62" s="656"/>
      <c r="K62" s="656"/>
      <c r="L62" s="656"/>
      <c r="M62" s="3032"/>
      <c r="N62" s="3032"/>
      <c r="O62" s="3033"/>
      <c r="P62" s="749" t="str">
        <f t="shared" si="0"/>
        <v/>
      </c>
      <c r="Q62" s="235"/>
      <c r="R62" s="590">
        <v>48</v>
      </c>
      <c r="S62" s="598" t="s">
        <v>585</v>
      </c>
      <c r="T62" s="599" t="s">
        <v>183</v>
      </c>
      <c r="U62" s="761" t="s">
        <v>68</v>
      </c>
      <c r="V62" s="603">
        <v>1</v>
      </c>
      <c r="W62" s="601" t="s">
        <v>187</v>
      </c>
      <c r="X62" s="761"/>
      <c r="Y62" s="761" t="s">
        <v>615</v>
      </c>
      <c r="Z62" s="761" t="s">
        <v>615</v>
      </c>
      <c r="AA62" s="761"/>
      <c r="AB62" s="761"/>
      <c r="AC62" s="761"/>
      <c r="AD62" s="3036"/>
      <c r="AE62" s="3036"/>
      <c r="AF62" s="3037"/>
      <c r="AG62" s="602" t="s">
        <v>198</v>
      </c>
      <c r="AH62" s="262"/>
      <c r="AI62" s="278" t="str">
        <f t="shared" si="3"/>
        <v>女社会人３０歳以上2.キャンプセンター</v>
      </c>
      <c r="AJ62" s="275" t="s">
        <v>337</v>
      </c>
      <c r="AK62" s="275">
        <f>COUNTIFS(H15:H414,"〇",P15:P414,"AV")</f>
        <v>0</v>
      </c>
      <c r="AL62" s="275">
        <f>COUNTIFS(I15:I414,"〇",P15:P414,"AV")</f>
        <v>0</v>
      </c>
      <c r="AM62" s="275">
        <f>COUNTIFS(J15:J414,"〇",P15:P414,"AV")</f>
        <v>0</v>
      </c>
      <c r="AN62" s="275">
        <f>COUNTIFS(K15:K414,"〇",P15:P414,"AV")</f>
        <v>0</v>
      </c>
      <c r="AO62" s="279">
        <f>COUNTIFS(L15:L414,"〇",P15:P414,"AV")</f>
        <v>0</v>
      </c>
      <c r="AQ62" s="3029" t="str">
        <f t="shared" si="2"/>
        <v/>
      </c>
      <c r="AR62" s="3030"/>
      <c r="AS62" s="3030"/>
      <c r="AT62" s="3031"/>
      <c r="AV62" s="182" t="s">
        <v>183</v>
      </c>
      <c r="AW62" s="182" t="s">
        <v>189</v>
      </c>
      <c r="AX62" s="182" t="s">
        <v>181</v>
      </c>
    </row>
    <row r="63" spans="1:50" ht="17.25" customHeight="1">
      <c r="A63" s="283">
        <v>49</v>
      </c>
      <c r="B63" s="655"/>
      <c r="C63" s="655"/>
      <c r="D63" s="254"/>
      <c r="E63" s="655"/>
      <c r="F63" s="284"/>
      <c r="G63" s="656"/>
      <c r="H63" s="656"/>
      <c r="I63" s="656"/>
      <c r="J63" s="656"/>
      <c r="K63" s="656"/>
      <c r="L63" s="656"/>
      <c r="M63" s="3032"/>
      <c r="N63" s="3032"/>
      <c r="O63" s="3033"/>
      <c r="P63" s="749" t="str">
        <f t="shared" si="0"/>
        <v/>
      </c>
      <c r="Q63" s="235"/>
      <c r="R63" s="590">
        <v>49</v>
      </c>
      <c r="S63" s="598" t="s">
        <v>585</v>
      </c>
      <c r="T63" s="599" t="s">
        <v>183</v>
      </c>
      <c r="U63" s="761" t="s">
        <v>68</v>
      </c>
      <c r="V63" s="603">
        <v>1</v>
      </c>
      <c r="W63" s="601" t="s">
        <v>187</v>
      </c>
      <c r="X63" s="761"/>
      <c r="Y63" s="761" t="s">
        <v>615</v>
      </c>
      <c r="Z63" s="761" t="s">
        <v>615</v>
      </c>
      <c r="AA63" s="761"/>
      <c r="AB63" s="761"/>
      <c r="AC63" s="761"/>
      <c r="AD63" s="3036"/>
      <c r="AE63" s="3036"/>
      <c r="AF63" s="3037"/>
      <c r="AG63" s="602" t="s">
        <v>198</v>
      </c>
      <c r="AH63" s="262"/>
      <c r="AI63" s="278" t="str">
        <f t="shared" si="3"/>
        <v>男指導員・関係者1.宿泊棟</v>
      </c>
      <c r="AJ63" s="275" t="s">
        <v>338</v>
      </c>
      <c r="AK63" s="275">
        <f>COUNTIFS(H15:H414,"〇",P15:P414,"AW")</f>
        <v>0</v>
      </c>
      <c r="AL63" s="275">
        <f>COUNTIFS(I15:I414,"〇",P15:P414,"AW")</f>
        <v>0</v>
      </c>
      <c r="AM63" s="275">
        <f>COUNTIFS(J15:J414,"〇",P15:P414,"AW")</f>
        <v>0</v>
      </c>
      <c r="AN63" s="275">
        <f>COUNTIFS(K15:K414,"〇",P15:P414,"AW")</f>
        <v>0</v>
      </c>
      <c r="AO63" s="279">
        <f>COUNTIFS(L15:L414,"〇",P15:P414,"AW")</f>
        <v>0</v>
      </c>
      <c r="AQ63" s="3029" t="str">
        <f t="shared" si="2"/>
        <v/>
      </c>
      <c r="AR63" s="3030"/>
      <c r="AS63" s="3030"/>
      <c r="AT63" s="3031"/>
      <c r="AV63" s="182" t="s">
        <v>185</v>
      </c>
      <c r="AW63" s="182" t="s">
        <v>182</v>
      </c>
      <c r="AX63" s="182" t="s">
        <v>187</v>
      </c>
    </row>
    <row r="64" spans="1:50" ht="17.25" customHeight="1">
      <c r="A64" s="283">
        <v>50</v>
      </c>
      <c r="B64" s="655"/>
      <c r="C64" s="655"/>
      <c r="D64" s="254"/>
      <c r="E64" s="655"/>
      <c r="F64" s="284"/>
      <c r="G64" s="656"/>
      <c r="H64" s="656"/>
      <c r="I64" s="656"/>
      <c r="J64" s="656"/>
      <c r="K64" s="656"/>
      <c r="L64" s="656"/>
      <c r="M64" s="3032"/>
      <c r="N64" s="3032"/>
      <c r="O64" s="3033"/>
      <c r="P64" s="749" t="str">
        <f t="shared" si="0"/>
        <v/>
      </c>
      <c r="Q64" s="235"/>
      <c r="R64" s="780">
        <v>50</v>
      </c>
      <c r="S64" s="618" t="s">
        <v>585</v>
      </c>
      <c r="T64" s="781" t="s">
        <v>183</v>
      </c>
      <c r="U64" s="761" t="s">
        <v>68</v>
      </c>
      <c r="V64" s="603">
        <v>1</v>
      </c>
      <c r="W64" s="783" t="s">
        <v>187</v>
      </c>
      <c r="X64" s="782"/>
      <c r="Y64" s="782" t="s">
        <v>615</v>
      </c>
      <c r="Z64" s="782" t="s">
        <v>615</v>
      </c>
      <c r="AA64" s="782"/>
      <c r="AB64" s="782"/>
      <c r="AC64" s="782"/>
      <c r="AD64" s="3041"/>
      <c r="AE64" s="3041"/>
      <c r="AF64" s="3042"/>
      <c r="AG64" s="784" t="s">
        <v>198</v>
      </c>
      <c r="AH64" s="262"/>
      <c r="AI64" s="278" t="str">
        <f t="shared" si="3"/>
        <v>女指導員・関係者1.宿泊棟</v>
      </c>
      <c r="AJ64" s="275" t="s">
        <v>339</v>
      </c>
      <c r="AK64" s="275">
        <f>COUNTIFS(H15:H414,"〇",P15:P414,"AX")</f>
        <v>0</v>
      </c>
      <c r="AL64" s="275">
        <f>COUNTIFS(I15:I414,"〇",P15:P414,"AX")</f>
        <v>0</v>
      </c>
      <c r="AM64" s="275">
        <f>COUNTIFS(J15:J414,"〇",P15:P414,"AX")</f>
        <v>0</v>
      </c>
      <c r="AN64" s="275">
        <f>COUNTIFS(K15:K414,"〇",P15:P414,"AX")</f>
        <v>0</v>
      </c>
      <c r="AO64" s="279">
        <f>COUNTIFS(L15:L414,"〇",P15:P414,"AX")</f>
        <v>0</v>
      </c>
      <c r="AQ64" s="3029" t="str">
        <f t="shared" si="2"/>
        <v/>
      </c>
      <c r="AR64" s="3030"/>
      <c r="AS64" s="3030"/>
      <c r="AT64" s="3031"/>
      <c r="AV64" s="182" t="s">
        <v>183</v>
      </c>
      <c r="AW64" s="182" t="s">
        <v>182</v>
      </c>
      <c r="AX64" s="182" t="s">
        <v>187</v>
      </c>
    </row>
    <row r="65" spans="1:50" ht="17.25" customHeight="1">
      <c r="A65" s="283">
        <v>51</v>
      </c>
      <c r="B65" s="655"/>
      <c r="C65" s="655"/>
      <c r="D65" s="254"/>
      <c r="E65" s="655"/>
      <c r="F65" s="284"/>
      <c r="G65" s="656"/>
      <c r="H65" s="656"/>
      <c r="I65" s="656"/>
      <c r="J65" s="656"/>
      <c r="K65" s="656"/>
      <c r="L65" s="656"/>
      <c r="M65" s="3032"/>
      <c r="N65" s="3032"/>
      <c r="O65" s="3033"/>
      <c r="P65" s="749" t="str">
        <f t="shared" si="0"/>
        <v/>
      </c>
      <c r="Q65" s="235"/>
      <c r="R65" s="590">
        <v>51</v>
      </c>
      <c r="S65" s="618" t="s">
        <v>585</v>
      </c>
      <c r="T65" s="781" t="s">
        <v>185</v>
      </c>
      <c r="U65" s="761" t="s">
        <v>68</v>
      </c>
      <c r="V65" s="603">
        <v>3</v>
      </c>
      <c r="W65" s="783" t="s">
        <v>187</v>
      </c>
      <c r="X65" s="782" t="s">
        <v>615</v>
      </c>
      <c r="Y65" s="782" t="s">
        <v>615</v>
      </c>
      <c r="Z65" s="782" t="s">
        <v>615</v>
      </c>
      <c r="AA65" s="782"/>
      <c r="AB65" s="782"/>
      <c r="AC65" s="782"/>
      <c r="AD65" s="3041"/>
      <c r="AE65" s="3041"/>
      <c r="AF65" s="3042"/>
      <c r="AG65" s="784" t="s">
        <v>198</v>
      </c>
      <c r="AH65" s="262"/>
      <c r="AI65" s="278" t="str">
        <f t="shared" si="3"/>
        <v>男指導員・関係者2.キャンプセンター</v>
      </c>
      <c r="AJ65" s="275" t="s">
        <v>340</v>
      </c>
      <c r="AK65" s="275">
        <f>COUNTIFS(H15:H414,"〇",P15:P414,"AY")</f>
        <v>0</v>
      </c>
      <c r="AL65" s="275">
        <f>COUNTIFS(I15:I414,"〇",P15:P414,"AY")</f>
        <v>0</v>
      </c>
      <c r="AM65" s="275">
        <f>COUNTIFS(J15:J414,"〇",P15:P414,"AY")</f>
        <v>0</v>
      </c>
      <c r="AN65" s="275">
        <f>COUNTIFS(K15:K414,"〇",P15:P414,"AY")</f>
        <v>0</v>
      </c>
      <c r="AO65" s="279">
        <f>COUNTIFS(L15:L414,"〇",P15:P414,"AY")</f>
        <v>0</v>
      </c>
      <c r="AQ65" s="3029" t="str">
        <f t="shared" si="2"/>
        <v/>
      </c>
      <c r="AR65" s="3030"/>
      <c r="AS65" s="3030"/>
      <c r="AT65" s="3031"/>
      <c r="AV65" s="182" t="s">
        <v>185</v>
      </c>
      <c r="AW65" s="182" t="s">
        <v>182</v>
      </c>
      <c r="AX65" s="182" t="s">
        <v>181</v>
      </c>
    </row>
    <row r="66" spans="1:50" ht="17.25" customHeight="1" thickBot="1">
      <c r="A66" s="283">
        <v>52</v>
      </c>
      <c r="B66" s="655"/>
      <c r="C66" s="655"/>
      <c r="D66" s="254"/>
      <c r="E66" s="655"/>
      <c r="F66" s="284"/>
      <c r="G66" s="656"/>
      <c r="H66" s="656"/>
      <c r="I66" s="656"/>
      <c r="J66" s="656"/>
      <c r="K66" s="656"/>
      <c r="L66" s="656"/>
      <c r="M66" s="3032"/>
      <c r="N66" s="3032"/>
      <c r="O66" s="3033"/>
      <c r="P66" s="749" t="str">
        <f t="shared" si="0"/>
        <v/>
      </c>
      <c r="Q66" s="235"/>
      <c r="R66" s="590">
        <v>52</v>
      </c>
      <c r="S66" s="618" t="s">
        <v>585</v>
      </c>
      <c r="T66" s="781" t="s">
        <v>185</v>
      </c>
      <c r="U66" s="761" t="s">
        <v>68</v>
      </c>
      <c r="V66" s="603">
        <v>3</v>
      </c>
      <c r="W66" s="783" t="s">
        <v>187</v>
      </c>
      <c r="X66" s="782"/>
      <c r="Y66" s="782" t="s">
        <v>615</v>
      </c>
      <c r="Z66" s="782" t="s">
        <v>615</v>
      </c>
      <c r="AA66" s="782"/>
      <c r="AB66" s="782"/>
      <c r="AC66" s="782"/>
      <c r="AD66" s="3041"/>
      <c r="AE66" s="3041"/>
      <c r="AF66" s="3042"/>
      <c r="AG66" s="784" t="s">
        <v>198</v>
      </c>
      <c r="AH66" s="262"/>
      <c r="AI66" s="280" t="str">
        <f t="shared" si="3"/>
        <v>女指導員・関係者2.キャンプセンター</v>
      </c>
      <c r="AJ66" s="281" t="s">
        <v>341</v>
      </c>
      <c r="AK66" s="281">
        <f>COUNTIFS(H15:H414,"〇",P15:P414,"AZ")</f>
        <v>0</v>
      </c>
      <c r="AL66" s="281">
        <f>COUNTIFS(I15:I414,"〇",P15:P414,"AZ")</f>
        <v>0</v>
      </c>
      <c r="AM66" s="281">
        <f>COUNTIFS(J15:J414,"〇",P15:P414,"AZ")</f>
        <v>0</v>
      </c>
      <c r="AN66" s="281">
        <f>COUNTIFS(K15:K414,"〇",P15:P414,"AZ")</f>
        <v>0</v>
      </c>
      <c r="AO66" s="282">
        <f>COUNTIFS(L15:L414,"〇",P15:P414,"AZ")</f>
        <v>0</v>
      </c>
      <c r="AQ66" s="3029" t="str">
        <f t="shared" si="2"/>
        <v/>
      </c>
      <c r="AR66" s="3030"/>
      <c r="AS66" s="3030"/>
      <c r="AT66" s="3031"/>
      <c r="AV66" s="182" t="s">
        <v>183</v>
      </c>
      <c r="AW66" s="182" t="s">
        <v>182</v>
      </c>
      <c r="AX66" s="182" t="s">
        <v>181</v>
      </c>
    </row>
    <row r="67" spans="1:50" ht="17.25" customHeight="1">
      <c r="A67" s="283">
        <v>53</v>
      </c>
      <c r="B67" s="655"/>
      <c r="C67" s="655"/>
      <c r="D67" s="254"/>
      <c r="E67" s="655"/>
      <c r="F67" s="284"/>
      <c r="G67" s="656"/>
      <c r="H67" s="656"/>
      <c r="I67" s="656"/>
      <c r="J67" s="656"/>
      <c r="K67" s="656"/>
      <c r="L67" s="656"/>
      <c r="M67" s="3032"/>
      <c r="N67" s="3032"/>
      <c r="O67" s="3033"/>
      <c r="P67" s="749" t="str">
        <f t="shared" si="0"/>
        <v/>
      </c>
      <c r="Q67" s="235"/>
      <c r="R67" s="590">
        <v>53</v>
      </c>
      <c r="S67" s="618" t="s">
        <v>585</v>
      </c>
      <c r="T67" s="781" t="s">
        <v>185</v>
      </c>
      <c r="U67" s="761" t="s">
        <v>68</v>
      </c>
      <c r="V67" s="603">
        <v>3</v>
      </c>
      <c r="W67" s="783" t="s">
        <v>187</v>
      </c>
      <c r="X67" s="782"/>
      <c r="Y67" s="782" t="s">
        <v>615</v>
      </c>
      <c r="Z67" s="782" t="s">
        <v>615</v>
      </c>
      <c r="AA67" s="782"/>
      <c r="AB67" s="782"/>
      <c r="AC67" s="782"/>
      <c r="AD67" s="3041"/>
      <c r="AE67" s="3041"/>
      <c r="AF67" s="3042"/>
      <c r="AG67" s="784" t="s">
        <v>198</v>
      </c>
      <c r="AH67" s="262"/>
      <c r="AI67" s="262"/>
      <c r="AQ67" s="3029" t="str">
        <f t="shared" si="2"/>
        <v/>
      </c>
      <c r="AR67" s="3030"/>
      <c r="AS67" s="3030"/>
      <c r="AT67" s="3031"/>
    </row>
    <row r="68" spans="1:50" ht="17.25" customHeight="1">
      <c r="A68" s="283">
        <v>54</v>
      </c>
      <c r="B68" s="655"/>
      <c r="C68" s="655"/>
      <c r="D68" s="254"/>
      <c r="E68" s="655"/>
      <c r="F68" s="284"/>
      <c r="G68" s="656"/>
      <c r="H68" s="656"/>
      <c r="I68" s="656"/>
      <c r="J68" s="656"/>
      <c r="K68" s="656"/>
      <c r="L68" s="656"/>
      <c r="M68" s="3032"/>
      <c r="N68" s="3032"/>
      <c r="O68" s="3033"/>
      <c r="P68" s="749" t="str">
        <f t="shared" si="0"/>
        <v/>
      </c>
      <c r="Q68" s="235"/>
      <c r="R68" s="590">
        <v>54</v>
      </c>
      <c r="S68" s="618" t="s">
        <v>585</v>
      </c>
      <c r="T68" s="781" t="s">
        <v>185</v>
      </c>
      <c r="U68" s="761" t="s">
        <v>68</v>
      </c>
      <c r="V68" s="603">
        <v>2</v>
      </c>
      <c r="W68" s="783" t="s">
        <v>187</v>
      </c>
      <c r="X68" s="782"/>
      <c r="Y68" s="782" t="s">
        <v>615</v>
      </c>
      <c r="Z68" s="782" t="s">
        <v>615</v>
      </c>
      <c r="AA68" s="782"/>
      <c r="AB68" s="782"/>
      <c r="AC68" s="782"/>
      <c r="AD68" s="3041"/>
      <c r="AE68" s="3041"/>
      <c r="AF68" s="3042"/>
      <c r="AG68" s="784" t="s">
        <v>198</v>
      </c>
      <c r="AH68" s="262"/>
      <c r="AI68" s="262"/>
      <c r="AQ68" s="3029" t="str">
        <f t="shared" si="2"/>
        <v/>
      </c>
      <c r="AR68" s="3030"/>
      <c r="AS68" s="3030"/>
      <c r="AT68" s="3031"/>
    </row>
    <row r="69" spans="1:50" ht="17.25" customHeight="1">
      <c r="A69" s="283">
        <v>55</v>
      </c>
      <c r="B69" s="655"/>
      <c r="C69" s="655"/>
      <c r="D69" s="254"/>
      <c r="E69" s="655"/>
      <c r="F69" s="284"/>
      <c r="G69" s="656"/>
      <c r="H69" s="656"/>
      <c r="I69" s="656"/>
      <c r="J69" s="656"/>
      <c r="K69" s="656"/>
      <c r="L69" s="656"/>
      <c r="M69" s="3032"/>
      <c r="N69" s="3032"/>
      <c r="O69" s="3033"/>
      <c r="P69" s="749" t="str">
        <f t="shared" si="0"/>
        <v/>
      </c>
      <c r="Q69" s="235"/>
      <c r="R69" s="590">
        <v>55</v>
      </c>
      <c r="S69" s="618" t="s">
        <v>585</v>
      </c>
      <c r="T69" s="781" t="s">
        <v>185</v>
      </c>
      <c r="U69" s="761" t="s">
        <v>68</v>
      </c>
      <c r="V69" s="603">
        <v>2</v>
      </c>
      <c r="W69" s="783" t="s">
        <v>187</v>
      </c>
      <c r="X69" s="782"/>
      <c r="Y69" s="782" t="s">
        <v>615</v>
      </c>
      <c r="Z69" s="782" t="s">
        <v>615</v>
      </c>
      <c r="AA69" s="782"/>
      <c r="AB69" s="782"/>
      <c r="AC69" s="782"/>
      <c r="AD69" s="3041"/>
      <c r="AE69" s="3041"/>
      <c r="AF69" s="3042"/>
      <c r="AG69" s="784" t="s">
        <v>198</v>
      </c>
      <c r="AH69" s="262"/>
      <c r="AI69" s="262"/>
      <c r="AQ69" s="3029" t="str">
        <f t="shared" si="2"/>
        <v/>
      </c>
      <c r="AR69" s="3030"/>
      <c r="AS69" s="3030"/>
      <c r="AT69" s="3031"/>
    </row>
    <row r="70" spans="1:50" ht="17.25" customHeight="1">
      <c r="A70" s="283">
        <v>56</v>
      </c>
      <c r="B70" s="655"/>
      <c r="C70" s="655"/>
      <c r="D70" s="254"/>
      <c r="E70" s="655"/>
      <c r="F70" s="284"/>
      <c r="G70" s="656"/>
      <c r="H70" s="656"/>
      <c r="I70" s="656"/>
      <c r="J70" s="656"/>
      <c r="K70" s="656"/>
      <c r="L70" s="656"/>
      <c r="M70" s="3032"/>
      <c r="N70" s="3032"/>
      <c r="O70" s="3033"/>
      <c r="P70" s="749" t="str">
        <f t="shared" si="0"/>
        <v/>
      </c>
      <c r="Q70" s="235"/>
      <c r="R70" s="590">
        <v>56</v>
      </c>
      <c r="S70" s="618" t="s">
        <v>585</v>
      </c>
      <c r="T70" s="781" t="s">
        <v>185</v>
      </c>
      <c r="U70" s="761" t="s">
        <v>68</v>
      </c>
      <c r="V70" s="603">
        <v>2</v>
      </c>
      <c r="W70" s="783" t="s">
        <v>187</v>
      </c>
      <c r="X70" s="782"/>
      <c r="Y70" s="782" t="s">
        <v>615</v>
      </c>
      <c r="Z70" s="782" t="s">
        <v>615</v>
      </c>
      <c r="AA70" s="782"/>
      <c r="AB70" s="782"/>
      <c r="AC70" s="782"/>
      <c r="AD70" s="3041"/>
      <c r="AE70" s="3041"/>
      <c r="AF70" s="3042"/>
      <c r="AG70" s="784" t="s">
        <v>198</v>
      </c>
      <c r="AH70" s="262"/>
      <c r="AI70" s="262"/>
      <c r="AQ70" s="3029" t="str">
        <f t="shared" si="2"/>
        <v/>
      </c>
      <c r="AR70" s="3030"/>
      <c r="AS70" s="3030"/>
      <c r="AT70" s="3031"/>
    </row>
    <row r="71" spans="1:50" ht="17.25" customHeight="1">
      <c r="A71" s="283">
        <v>57</v>
      </c>
      <c r="B71" s="655"/>
      <c r="C71" s="655"/>
      <c r="D71" s="254"/>
      <c r="E71" s="655"/>
      <c r="F71" s="284"/>
      <c r="G71" s="656"/>
      <c r="H71" s="656"/>
      <c r="I71" s="656"/>
      <c r="J71" s="656"/>
      <c r="K71" s="656"/>
      <c r="L71" s="656"/>
      <c r="M71" s="3032"/>
      <c r="N71" s="3032"/>
      <c r="O71" s="3033"/>
      <c r="P71" s="749" t="str">
        <f t="shared" si="0"/>
        <v/>
      </c>
      <c r="Q71" s="235"/>
      <c r="R71" s="590">
        <v>57</v>
      </c>
      <c r="S71" s="618" t="s">
        <v>585</v>
      </c>
      <c r="T71" s="781" t="s">
        <v>185</v>
      </c>
      <c r="U71" s="761" t="s">
        <v>68</v>
      </c>
      <c r="V71" s="603">
        <v>2</v>
      </c>
      <c r="W71" s="783" t="s">
        <v>187</v>
      </c>
      <c r="X71" s="782"/>
      <c r="Y71" s="782" t="s">
        <v>615</v>
      </c>
      <c r="Z71" s="782" t="s">
        <v>615</v>
      </c>
      <c r="AA71" s="782"/>
      <c r="AB71" s="782"/>
      <c r="AC71" s="782"/>
      <c r="AD71" s="3041"/>
      <c r="AE71" s="3041"/>
      <c r="AF71" s="3042"/>
      <c r="AG71" s="784" t="s">
        <v>198</v>
      </c>
      <c r="AH71" s="262"/>
      <c r="AI71" s="262"/>
      <c r="AQ71" s="3029" t="str">
        <f t="shared" si="2"/>
        <v/>
      </c>
      <c r="AR71" s="3030"/>
      <c r="AS71" s="3030"/>
      <c r="AT71" s="3031"/>
    </row>
    <row r="72" spans="1:50" ht="17.25" customHeight="1">
      <c r="A72" s="283">
        <v>58</v>
      </c>
      <c r="B72" s="655"/>
      <c r="C72" s="655"/>
      <c r="D72" s="254"/>
      <c r="E72" s="655"/>
      <c r="F72" s="284"/>
      <c r="G72" s="656"/>
      <c r="H72" s="656"/>
      <c r="I72" s="656"/>
      <c r="J72" s="656"/>
      <c r="K72" s="656"/>
      <c r="L72" s="656"/>
      <c r="M72" s="3032"/>
      <c r="N72" s="3032"/>
      <c r="O72" s="3033"/>
      <c r="P72" s="749" t="str">
        <f t="shared" si="0"/>
        <v/>
      </c>
      <c r="Q72" s="235"/>
      <c r="R72" s="590">
        <v>58</v>
      </c>
      <c r="S72" s="618" t="s">
        <v>585</v>
      </c>
      <c r="T72" s="781" t="s">
        <v>185</v>
      </c>
      <c r="U72" s="761" t="s">
        <v>68</v>
      </c>
      <c r="V72" s="603">
        <v>2</v>
      </c>
      <c r="W72" s="783" t="s">
        <v>187</v>
      </c>
      <c r="X72" s="782"/>
      <c r="Y72" s="782" t="s">
        <v>615</v>
      </c>
      <c r="Z72" s="782" t="s">
        <v>615</v>
      </c>
      <c r="AA72" s="782"/>
      <c r="AB72" s="782"/>
      <c r="AC72" s="782"/>
      <c r="AD72" s="3041"/>
      <c r="AE72" s="3041"/>
      <c r="AF72" s="3042"/>
      <c r="AG72" s="784" t="s">
        <v>198</v>
      </c>
      <c r="AH72" s="262"/>
      <c r="AI72" s="262"/>
      <c r="AQ72" s="3029" t="str">
        <f t="shared" si="2"/>
        <v/>
      </c>
      <c r="AR72" s="3030"/>
      <c r="AS72" s="3030"/>
      <c r="AT72" s="3031"/>
    </row>
    <row r="73" spans="1:50" ht="17.25" customHeight="1">
      <c r="A73" s="283">
        <v>59</v>
      </c>
      <c r="B73" s="655"/>
      <c r="C73" s="655"/>
      <c r="D73" s="254"/>
      <c r="E73" s="655"/>
      <c r="F73" s="284"/>
      <c r="G73" s="656"/>
      <c r="H73" s="656"/>
      <c r="I73" s="656"/>
      <c r="J73" s="656"/>
      <c r="K73" s="656"/>
      <c r="L73" s="656"/>
      <c r="M73" s="3032"/>
      <c r="N73" s="3032"/>
      <c r="O73" s="3033"/>
      <c r="P73" s="749" t="str">
        <f t="shared" si="0"/>
        <v/>
      </c>
      <c r="Q73" s="235"/>
      <c r="R73" s="590">
        <v>59</v>
      </c>
      <c r="S73" s="618" t="s">
        <v>585</v>
      </c>
      <c r="T73" s="781" t="s">
        <v>185</v>
      </c>
      <c r="U73" s="761" t="s">
        <v>68</v>
      </c>
      <c r="V73" s="603">
        <v>1</v>
      </c>
      <c r="W73" s="783" t="s">
        <v>187</v>
      </c>
      <c r="X73" s="782"/>
      <c r="Y73" s="782" t="s">
        <v>615</v>
      </c>
      <c r="Z73" s="782" t="s">
        <v>615</v>
      </c>
      <c r="AA73" s="782"/>
      <c r="AB73" s="782"/>
      <c r="AC73" s="782"/>
      <c r="AD73" s="3041"/>
      <c r="AE73" s="3041"/>
      <c r="AF73" s="3042"/>
      <c r="AG73" s="784" t="s">
        <v>198</v>
      </c>
      <c r="AH73" s="262"/>
      <c r="AI73" s="262"/>
      <c r="AQ73" s="3029" t="str">
        <f t="shared" si="2"/>
        <v/>
      </c>
      <c r="AR73" s="3030"/>
      <c r="AS73" s="3030"/>
      <c r="AT73" s="3031"/>
    </row>
    <row r="74" spans="1:50" ht="17.25" customHeight="1">
      <c r="A74" s="283">
        <v>60</v>
      </c>
      <c r="B74" s="655"/>
      <c r="C74" s="655"/>
      <c r="D74" s="254"/>
      <c r="E74" s="655"/>
      <c r="F74" s="284"/>
      <c r="G74" s="656"/>
      <c r="H74" s="656"/>
      <c r="I74" s="656"/>
      <c r="J74" s="656"/>
      <c r="K74" s="656"/>
      <c r="L74" s="656"/>
      <c r="M74" s="3032"/>
      <c r="N74" s="3032"/>
      <c r="O74" s="3033"/>
      <c r="P74" s="749" t="str">
        <f t="shared" si="0"/>
        <v/>
      </c>
      <c r="Q74" s="235"/>
      <c r="R74" s="590">
        <v>60</v>
      </c>
      <c r="S74" s="618" t="s">
        <v>585</v>
      </c>
      <c r="T74" s="781" t="s">
        <v>185</v>
      </c>
      <c r="U74" s="761" t="s">
        <v>68</v>
      </c>
      <c r="V74" s="603">
        <v>1</v>
      </c>
      <c r="W74" s="783" t="s">
        <v>187</v>
      </c>
      <c r="X74" s="782"/>
      <c r="Y74" s="782" t="s">
        <v>615</v>
      </c>
      <c r="Z74" s="782" t="s">
        <v>615</v>
      </c>
      <c r="AA74" s="782"/>
      <c r="AB74" s="782"/>
      <c r="AC74" s="782"/>
      <c r="AD74" s="3041"/>
      <c r="AE74" s="3041"/>
      <c r="AF74" s="3042"/>
      <c r="AG74" s="784" t="s">
        <v>198</v>
      </c>
      <c r="AH74" s="262"/>
      <c r="AI74" s="262"/>
      <c r="AQ74" s="3029" t="str">
        <f t="shared" si="2"/>
        <v/>
      </c>
      <c r="AR74" s="3030"/>
      <c r="AS74" s="3030"/>
      <c r="AT74" s="3031"/>
    </row>
    <row r="75" spans="1:50" ht="17.25" customHeight="1">
      <c r="A75" s="283">
        <v>61</v>
      </c>
      <c r="B75" s="655"/>
      <c r="C75" s="655"/>
      <c r="D75" s="254"/>
      <c r="E75" s="655"/>
      <c r="F75" s="284"/>
      <c r="G75" s="656"/>
      <c r="H75" s="656"/>
      <c r="I75" s="656"/>
      <c r="J75" s="656"/>
      <c r="K75" s="656"/>
      <c r="L75" s="656"/>
      <c r="M75" s="3032"/>
      <c r="N75" s="3032"/>
      <c r="O75" s="3033"/>
      <c r="P75" s="749" t="str">
        <f t="shared" si="0"/>
        <v/>
      </c>
      <c r="Q75" s="235"/>
      <c r="R75" s="590">
        <v>61</v>
      </c>
      <c r="S75" s="618" t="s">
        <v>585</v>
      </c>
      <c r="T75" s="781" t="s">
        <v>183</v>
      </c>
      <c r="U75" s="761" t="s">
        <v>68</v>
      </c>
      <c r="V75" s="603">
        <v>3</v>
      </c>
      <c r="W75" s="783" t="s">
        <v>187</v>
      </c>
      <c r="X75" s="782"/>
      <c r="Y75" s="782" t="s">
        <v>615</v>
      </c>
      <c r="Z75" s="782" t="s">
        <v>615</v>
      </c>
      <c r="AA75" s="782"/>
      <c r="AB75" s="782"/>
      <c r="AC75" s="782"/>
      <c r="AD75" s="3041"/>
      <c r="AE75" s="3041"/>
      <c r="AF75" s="3042"/>
      <c r="AG75" s="784" t="s">
        <v>198</v>
      </c>
      <c r="AH75" s="262"/>
      <c r="AI75" s="262"/>
      <c r="AQ75" s="3029" t="str">
        <f t="shared" si="2"/>
        <v/>
      </c>
      <c r="AR75" s="3030"/>
      <c r="AS75" s="3030"/>
      <c r="AT75" s="3031"/>
    </row>
    <row r="76" spans="1:50" ht="17.25" customHeight="1">
      <c r="A76" s="283">
        <v>62</v>
      </c>
      <c r="B76" s="655"/>
      <c r="C76" s="655"/>
      <c r="D76" s="254"/>
      <c r="E76" s="655"/>
      <c r="F76" s="284"/>
      <c r="G76" s="656"/>
      <c r="H76" s="656"/>
      <c r="I76" s="656"/>
      <c r="J76" s="656"/>
      <c r="K76" s="656"/>
      <c r="L76" s="656"/>
      <c r="M76" s="3032"/>
      <c r="N76" s="3032"/>
      <c r="O76" s="3033"/>
      <c r="P76" s="749" t="str">
        <f t="shared" si="0"/>
        <v/>
      </c>
      <c r="Q76" s="235"/>
      <c r="R76" s="590">
        <v>62</v>
      </c>
      <c r="S76" s="618" t="s">
        <v>585</v>
      </c>
      <c r="T76" s="781" t="s">
        <v>183</v>
      </c>
      <c r="U76" s="761" t="s">
        <v>68</v>
      </c>
      <c r="V76" s="781">
        <v>3</v>
      </c>
      <c r="W76" s="783" t="s">
        <v>187</v>
      </c>
      <c r="X76" s="782"/>
      <c r="Y76" s="782" t="s">
        <v>615</v>
      </c>
      <c r="Z76" s="782" t="s">
        <v>615</v>
      </c>
      <c r="AA76" s="782"/>
      <c r="AB76" s="782"/>
      <c r="AC76" s="782"/>
      <c r="AD76" s="3041"/>
      <c r="AE76" s="3041"/>
      <c r="AF76" s="3042"/>
      <c r="AG76" s="784" t="s">
        <v>198</v>
      </c>
      <c r="AH76" s="262"/>
      <c r="AI76" s="262"/>
      <c r="AQ76" s="3029" t="str">
        <f t="shared" si="2"/>
        <v/>
      </c>
      <c r="AR76" s="3030"/>
      <c r="AS76" s="3030"/>
      <c r="AT76" s="3031"/>
    </row>
    <row r="77" spans="1:50" ht="17.25" customHeight="1">
      <c r="A77" s="283">
        <v>63</v>
      </c>
      <c r="B77" s="655"/>
      <c r="C77" s="655"/>
      <c r="D77" s="254"/>
      <c r="E77" s="655"/>
      <c r="F77" s="284"/>
      <c r="G77" s="656"/>
      <c r="H77" s="656"/>
      <c r="I77" s="656"/>
      <c r="J77" s="656"/>
      <c r="K77" s="656"/>
      <c r="L77" s="656"/>
      <c r="M77" s="3032"/>
      <c r="N77" s="3032"/>
      <c r="O77" s="3033"/>
      <c r="P77" s="749" t="str">
        <f t="shared" si="0"/>
        <v/>
      </c>
      <c r="Q77" s="235"/>
      <c r="R77" s="590">
        <v>63</v>
      </c>
      <c r="S77" s="618" t="s">
        <v>585</v>
      </c>
      <c r="T77" s="781" t="s">
        <v>183</v>
      </c>
      <c r="U77" s="761" t="s">
        <v>68</v>
      </c>
      <c r="V77" s="781">
        <v>3</v>
      </c>
      <c r="W77" s="783" t="s">
        <v>187</v>
      </c>
      <c r="X77" s="782"/>
      <c r="Y77" s="782" t="s">
        <v>615</v>
      </c>
      <c r="Z77" s="782" t="s">
        <v>615</v>
      </c>
      <c r="AA77" s="782"/>
      <c r="AB77" s="782"/>
      <c r="AC77" s="782"/>
      <c r="AD77" s="3041"/>
      <c r="AE77" s="3041"/>
      <c r="AF77" s="3042"/>
      <c r="AG77" s="784" t="s">
        <v>198</v>
      </c>
      <c r="AH77" s="262"/>
      <c r="AI77" s="262"/>
      <c r="AQ77" s="3029" t="str">
        <f t="shared" si="2"/>
        <v/>
      </c>
      <c r="AR77" s="3030"/>
      <c r="AS77" s="3030"/>
      <c r="AT77" s="3031"/>
    </row>
    <row r="78" spans="1:50" ht="17.25" customHeight="1">
      <c r="A78" s="283">
        <v>64</v>
      </c>
      <c r="B78" s="655"/>
      <c r="C78" s="655"/>
      <c r="D78" s="254"/>
      <c r="E78" s="655"/>
      <c r="F78" s="284"/>
      <c r="G78" s="656"/>
      <c r="H78" s="656"/>
      <c r="I78" s="656"/>
      <c r="J78" s="656"/>
      <c r="K78" s="656"/>
      <c r="L78" s="656"/>
      <c r="M78" s="3032"/>
      <c r="N78" s="3032"/>
      <c r="O78" s="3033"/>
      <c r="P78" s="749" t="str">
        <f t="shared" si="0"/>
        <v/>
      </c>
      <c r="Q78" s="235"/>
      <c r="R78" s="590">
        <v>64</v>
      </c>
      <c r="S78" s="618" t="s">
        <v>585</v>
      </c>
      <c r="T78" s="781" t="s">
        <v>183</v>
      </c>
      <c r="U78" s="761" t="s">
        <v>68</v>
      </c>
      <c r="V78" s="781">
        <v>2</v>
      </c>
      <c r="W78" s="783" t="s">
        <v>187</v>
      </c>
      <c r="X78" s="782"/>
      <c r="Y78" s="782" t="s">
        <v>615</v>
      </c>
      <c r="Z78" s="782" t="s">
        <v>615</v>
      </c>
      <c r="AA78" s="782"/>
      <c r="AB78" s="782"/>
      <c r="AC78" s="782"/>
      <c r="AD78" s="3041"/>
      <c r="AE78" s="3041"/>
      <c r="AF78" s="3042"/>
      <c r="AG78" s="784" t="s">
        <v>198</v>
      </c>
      <c r="AH78" s="262"/>
      <c r="AI78" s="262"/>
      <c r="AQ78" s="3029" t="str">
        <f t="shared" si="2"/>
        <v/>
      </c>
      <c r="AR78" s="3030"/>
      <c r="AS78" s="3030"/>
      <c r="AT78" s="3031"/>
    </row>
    <row r="79" spans="1:50" ht="17.25" customHeight="1">
      <c r="A79" s="283">
        <v>65</v>
      </c>
      <c r="B79" s="655"/>
      <c r="C79" s="655"/>
      <c r="D79" s="254"/>
      <c r="E79" s="655"/>
      <c r="F79" s="284"/>
      <c r="G79" s="656"/>
      <c r="H79" s="656"/>
      <c r="I79" s="656"/>
      <c r="J79" s="656"/>
      <c r="K79" s="656"/>
      <c r="L79" s="656"/>
      <c r="M79" s="3032"/>
      <c r="N79" s="3032"/>
      <c r="O79" s="3033"/>
      <c r="P79" s="749" t="str">
        <f t="shared" ref="P79:P142" si="4">IFERROR(VLOOKUP(AQ79,$AI$15:$AP$66,2,FALSE),"")</f>
        <v/>
      </c>
      <c r="Q79" s="235"/>
      <c r="R79" s="590">
        <v>65</v>
      </c>
      <c r="S79" s="618" t="s">
        <v>585</v>
      </c>
      <c r="T79" s="781" t="s">
        <v>183</v>
      </c>
      <c r="U79" s="761" t="s">
        <v>68</v>
      </c>
      <c r="V79" s="781">
        <v>2</v>
      </c>
      <c r="W79" s="783" t="s">
        <v>187</v>
      </c>
      <c r="X79" s="782"/>
      <c r="Y79" s="782" t="s">
        <v>615</v>
      </c>
      <c r="Z79" s="782" t="s">
        <v>615</v>
      </c>
      <c r="AA79" s="782"/>
      <c r="AB79" s="782"/>
      <c r="AC79" s="782"/>
      <c r="AD79" s="3041"/>
      <c r="AE79" s="3041"/>
      <c r="AF79" s="3042"/>
      <c r="AG79" s="784" t="s">
        <v>198</v>
      </c>
      <c r="AH79" s="262"/>
      <c r="AI79" s="262"/>
      <c r="AQ79" s="3029" t="str">
        <f t="shared" ref="AQ79:AQ142" si="5">C79&amp;D79&amp;F79</f>
        <v/>
      </c>
      <c r="AR79" s="3030"/>
      <c r="AS79" s="3030"/>
      <c r="AT79" s="3031"/>
    </row>
    <row r="80" spans="1:50" ht="17.25" customHeight="1">
      <c r="A80" s="283">
        <v>66</v>
      </c>
      <c r="B80" s="655"/>
      <c r="C80" s="655"/>
      <c r="D80" s="254"/>
      <c r="E80" s="655"/>
      <c r="F80" s="284"/>
      <c r="G80" s="656"/>
      <c r="H80" s="656"/>
      <c r="I80" s="656"/>
      <c r="J80" s="656"/>
      <c r="K80" s="656"/>
      <c r="L80" s="656"/>
      <c r="M80" s="3032"/>
      <c r="N80" s="3032"/>
      <c r="O80" s="3033"/>
      <c r="P80" s="749" t="str">
        <f t="shared" si="4"/>
        <v/>
      </c>
      <c r="Q80" s="235"/>
      <c r="R80" s="590">
        <v>66</v>
      </c>
      <c r="S80" s="618" t="s">
        <v>585</v>
      </c>
      <c r="T80" s="781" t="s">
        <v>183</v>
      </c>
      <c r="U80" s="761" t="s">
        <v>68</v>
      </c>
      <c r="V80" s="781">
        <v>1</v>
      </c>
      <c r="W80" s="783" t="s">
        <v>187</v>
      </c>
      <c r="X80" s="782"/>
      <c r="Y80" s="782" t="s">
        <v>615</v>
      </c>
      <c r="Z80" s="782" t="s">
        <v>615</v>
      </c>
      <c r="AA80" s="782"/>
      <c r="AB80" s="782"/>
      <c r="AC80" s="782"/>
      <c r="AD80" s="3041"/>
      <c r="AE80" s="3041"/>
      <c r="AF80" s="3042"/>
      <c r="AG80" s="784" t="s">
        <v>198</v>
      </c>
      <c r="AH80" s="262"/>
      <c r="AI80" s="262"/>
      <c r="AQ80" s="3029" t="str">
        <f t="shared" si="5"/>
        <v/>
      </c>
      <c r="AR80" s="3030"/>
      <c r="AS80" s="3030"/>
      <c r="AT80" s="3031"/>
    </row>
    <row r="81" spans="1:46" ht="17.25" customHeight="1">
      <c r="A81" s="283">
        <v>67</v>
      </c>
      <c r="B81" s="655"/>
      <c r="C81" s="655"/>
      <c r="D81" s="254"/>
      <c r="E81" s="655"/>
      <c r="F81" s="284"/>
      <c r="G81" s="656"/>
      <c r="H81" s="656"/>
      <c r="I81" s="656"/>
      <c r="J81" s="656"/>
      <c r="K81" s="656"/>
      <c r="L81" s="656"/>
      <c r="M81" s="3032"/>
      <c r="N81" s="3032"/>
      <c r="O81" s="3033"/>
      <c r="P81" s="749" t="str">
        <f t="shared" si="4"/>
        <v/>
      </c>
      <c r="Q81" s="235"/>
      <c r="R81" s="590">
        <v>67</v>
      </c>
      <c r="S81" s="618" t="s">
        <v>585</v>
      </c>
      <c r="T81" s="781" t="s">
        <v>183</v>
      </c>
      <c r="U81" s="761" t="s">
        <v>68</v>
      </c>
      <c r="V81" s="781">
        <v>1</v>
      </c>
      <c r="W81" s="783" t="s">
        <v>187</v>
      </c>
      <c r="X81" s="782" t="s">
        <v>615</v>
      </c>
      <c r="Y81" s="782" t="s">
        <v>615</v>
      </c>
      <c r="Z81" s="782" t="s">
        <v>615</v>
      </c>
      <c r="AA81" s="782"/>
      <c r="AB81" s="782"/>
      <c r="AC81" s="782"/>
      <c r="AD81" s="3041"/>
      <c r="AE81" s="3041"/>
      <c r="AF81" s="3042"/>
      <c r="AG81" s="784" t="s">
        <v>198</v>
      </c>
      <c r="AH81" s="262"/>
      <c r="AI81" s="262"/>
      <c r="AQ81" s="3029" t="str">
        <f t="shared" si="5"/>
        <v/>
      </c>
      <c r="AR81" s="3030"/>
      <c r="AS81" s="3030"/>
      <c r="AT81" s="3031"/>
    </row>
    <row r="82" spans="1:46" ht="17.25" customHeight="1">
      <c r="A82" s="283">
        <v>68</v>
      </c>
      <c r="B82" s="655"/>
      <c r="C82" s="655"/>
      <c r="D82" s="254"/>
      <c r="E82" s="655"/>
      <c r="F82" s="284"/>
      <c r="G82" s="656"/>
      <c r="H82" s="656"/>
      <c r="I82" s="656"/>
      <c r="J82" s="656"/>
      <c r="K82" s="656"/>
      <c r="L82" s="656"/>
      <c r="M82" s="3032"/>
      <c r="N82" s="3032"/>
      <c r="O82" s="3033"/>
      <c r="P82" s="749" t="str">
        <f t="shared" si="4"/>
        <v/>
      </c>
      <c r="Q82" s="235"/>
      <c r="R82" s="590">
        <v>68</v>
      </c>
      <c r="S82" s="618" t="s">
        <v>585</v>
      </c>
      <c r="T82" s="781" t="s">
        <v>183</v>
      </c>
      <c r="U82" s="761" t="s">
        <v>68</v>
      </c>
      <c r="V82" s="781">
        <v>1</v>
      </c>
      <c r="W82" s="783" t="s">
        <v>187</v>
      </c>
      <c r="X82" s="782"/>
      <c r="Y82" s="782" t="s">
        <v>615</v>
      </c>
      <c r="Z82" s="782" t="s">
        <v>615</v>
      </c>
      <c r="AA82" s="782"/>
      <c r="AB82" s="782"/>
      <c r="AC82" s="782"/>
      <c r="AD82" s="3041"/>
      <c r="AE82" s="3041"/>
      <c r="AF82" s="3042"/>
      <c r="AG82" s="784" t="s">
        <v>198</v>
      </c>
      <c r="AH82" s="262"/>
      <c r="AI82" s="262"/>
      <c r="AQ82" s="3029" t="str">
        <f t="shared" si="5"/>
        <v/>
      </c>
      <c r="AR82" s="3030"/>
      <c r="AS82" s="3030"/>
      <c r="AT82" s="3031"/>
    </row>
    <row r="83" spans="1:46" ht="17.25" customHeight="1">
      <c r="A83" s="283">
        <v>69</v>
      </c>
      <c r="B83" s="655"/>
      <c r="C83" s="655"/>
      <c r="D83" s="254"/>
      <c r="E83" s="655"/>
      <c r="F83" s="284"/>
      <c r="G83" s="656"/>
      <c r="H83" s="656"/>
      <c r="I83" s="656"/>
      <c r="J83" s="656"/>
      <c r="K83" s="656"/>
      <c r="L83" s="656"/>
      <c r="M83" s="3032"/>
      <c r="N83" s="3032"/>
      <c r="O83" s="3033"/>
      <c r="P83" s="749" t="str">
        <f t="shared" si="4"/>
        <v/>
      </c>
      <c r="Q83" s="235"/>
      <c r="R83" s="590">
        <v>69</v>
      </c>
      <c r="S83" s="618" t="s">
        <v>585</v>
      </c>
      <c r="T83" s="781" t="s">
        <v>183</v>
      </c>
      <c r="U83" s="761" t="s">
        <v>68</v>
      </c>
      <c r="V83" s="781">
        <v>1</v>
      </c>
      <c r="W83" s="783" t="s">
        <v>187</v>
      </c>
      <c r="X83" s="782"/>
      <c r="Y83" s="782" t="s">
        <v>615</v>
      </c>
      <c r="Z83" s="782" t="s">
        <v>615</v>
      </c>
      <c r="AA83" s="782"/>
      <c r="AB83" s="782"/>
      <c r="AC83" s="782"/>
      <c r="AD83" s="3041"/>
      <c r="AE83" s="3041"/>
      <c r="AF83" s="3042"/>
      <c r="AG83" s="784" t="s">
        <v>198</v>
      </c>
      <c r="AH83" s="262"/>
      <c r="AI83" s="262"/>
      <c r="AQ83" s="3029" t="str">
        <f t="shared" si="5"/>
        <v/>
      </c>
      <c r="AR83" s="3030"/>
      <c r="AS83" s="3030"/>
      <c r="AT83" s="3031"/>
    </row>
    <row r="84" spans="1:46" ht="17.25" customHeight="1" thickBot="1">
      <c r="A84" s="283">
        <v>70</v>
      </c>
      <c r="B84" s="655"/>
      <c r="C84" s="655"/>
      <c r="D84" s="254"/>
      <c r="E84" s="655"/>
      <c r="F84" s="284"/>
      <c r="G84" s="656"/>
      <c r="H84" s="656"/>
      <c r="I84" s="656"/>
      <c r="J84" s="656"/>
      <c r="K84" s="656"/>
      <c r="L84" s="656"/>
      <c r="M84" s="3032"/>
      <c r="N84" s="3032"/>
      <c r="O84" s="3033"/>
      <c r="P84" s="749" t="str">
        <f t="shared" si="4"/>
        <v/>
      </c>
      <c r="Q84" s="235"/>
      <c r="R84" s="591">
        <v>70</v>
      </c>
      <c r="S84" s="764" t="s">
        <v>585</v>
      </c>
      <c r="T84" s="765" t="s">
        <v>183</v>
      </c>
      <c r="U84" s="768" t="s">
        <v>68</v>
      </c>
      <c r="V84" s="765">
        <v>1</v>
      </c>
      <c r="W84" s="767" t="s">
        <v>187</v>
      </c>
      <c r="X84" s="766"/>
      <c r="Y84" s="766" t="s">
        <v>615</v>
      </c>
      <c r="Z84" s="766" t="s">
        <v>615</v>
      </c>
      <c r="AA84" s="766"/>
      <c r="AB84" s="766"/>
      <c r="AC84" s="766"/>
      <c r="AD84" s="3043"/>
      <c r="AE84" s="3043"/>
      <c r="AF84" s="3044"/>
      <c r="AG84" s="769" t="s">
        <v>198</v>
      </c>
      <c r="AH84" s="262"/>
      <c r="AI84" s="262"/>
      <c r="AQ84" s="3029" t="str">
        <f t="shared" si="5"/>
        <v/>
      </c>
      <c r="AR84" s="3030"/>
      <c r="AS84" s="3030"/>
      <c r="AT84" s="3031"/>
    </row>
    <row r="85" spans="1:46" ht="17.25" customHeight="1" thickTop="1">
      <c r="A85" s="283">
        <v>71</v>
      </c>
      <c r="B85" s="655"/>
      <c r="C85" s="655"/>
      <c r="D85" s="254"/>
      <c r="E85" s="655"/>
      <c r="F85" s="284"/>
      <c r="G85" s="656"/>
      <c r="H85" s="656"/>
      <c r="I85" s="656"/>
      <c r="J85" s="656"/>
      <c r="K85" s="656"/>
      <c r="L85" s="656"/>
      <c r="M85" s="3032"/>
      <c r="N85" s="3032"/>
      <c r="O85" s="3033"/>
      <c r="P85" s="749" t="str">
        <f t="shared" si="4"/>
        <v/>
      </c>
      <c r="Q85" s="235"/>
      <c r="AH85" s="262"/>
      <c r="AI85" s="262"/>
      <c r="AQ85" s="3029" t="str">
        <f t="shared" si="5"/>
        <v/>
      </c>
      <c r="AR85" s="3030"/>
      <c r="AS85" s="3030"/>
      <c r="AT85" s="3031"/>
    </row>
    <row r="86" spans="1:46" ht="17.25" customHeight="1">
      <c r="A86" s="283">
        <v>72</v>
      </c>
      <c r="B86" s="655"/>
      <c r="C86" s="655"/>
      <c r="D86" s="254"/>
      <c r="E86" s="655"/>
      <c r="F86" s="284"/>
      <c r="G86" s="656"/>
      <c r="H86" s="656"/>
      <c r="I86" s="656"/>
      <c r="J86" s="656"/>
      <c r="K86" s="656"/>
      <c r="L86" s="656"/>
      <c r="M86" s="3032"/>
      <c r="N86" s="3032"/>
      <c r="O86" s="3033"/>
      <c r="P86" s="749" t="str">
        <f t="shared" si="4"/>
        <v/>
      </c>
      <c r="Q86" s="235"/>
      <c r="AH86" s="262"/>
      <c r="AI86" s="262"/>
      <c r="AQ86" s="3029" t="str">
        <f t="shared" si="5"/>
        <v/>
      </c>
      <c r="AR86" s="3030"/>
      <c r="AS86" s="3030"/>
      <c r="AT86" s="3031"/>
    </row>
    <row r="87" spans="1:46" ht="17.25" customHeight="1">
      <c r="A87" s="283">
        <v>73</v>
      </c>
      <c r="B87" s="655"/>
      <c r="C87" s="655"/>
      <c r="D87" s="254"/>
      <c r="E87" s="655"/>
      <c r="F87" s="284"/>
      <c r="G87" s="656"/>
      <c r="H87" s="656"/>
      <c r="I87" s="656"/>
      <c r="J87" s="656"/>
      <c r="K87" s="656"/>
      <c r="L87" s="656"/>
      <c r="M87" s="3032"/>
      <c r="N87" s="3032"/>
      <c r="O87" s="3033"/>
      <c r="P87" s="749" t="str">
        <f t="shared" si="4"/>
        <v/>
      </c>
      <c r="Q87" s="235"/>
      <c r="AH87" s="262"/>
      <c r="AI87" s="262"/>
      <c r="AQ87" s="3029" t="str">
        <f t="shared" si="5"/>
        <v/>
      </c>
      <c r="AR87" s="3030"/>
      <c r="AS87" s="3030"/>
      <c r="AT87" s="3031"/>
    </row>
    <row r="88" spans="1:46" ht="17.25" customHeight="1">
      <c r="A88" s="283">
        <v>74</v>
      </c>
      <c r="B88" s="655"/>
      <c r="C88" s="655"/>
      <c r="D88" s="254"/>
      <c r="E88" s="655"/>
      <c r="F88" s="284"/>
      <c r="G88" s="656"/>
      <c r="H88" s="656"/>
      <c r="I88" s="656"/>
      <c r="J88" s="656"/>
      <c r="K88" s="656"/>
      <c r="L88" s="656"/>
      <c r="M88" s="3032"/>
      <c r="N88" s="3032"/>
      <c r="O88" s="3033"/>
      <c r="P88" s="749" t="str">
        <f t="shared" si="4"/>
        <v/>
      </c>
      <c r="Q88" s="235"/>
      <c r="AH88" s="262"/>
      <c r="AI88" s="262"/>
      <c r="AQ88" s="3029" t="str">
        <f t="shared" si="5"/>
        <v/>
      </c>
      <c r="AR88" s="3030"/>
      <c r="AS88" s="3030"/>
      <c r="AT88" s="3031"/>
    </row>
    <row r="89" spans="1:46" ht="17.25" customHeight="1">
      <c r="A89" s="283">
        <v>75</v>
      </c>
      <c r="B89" s="655"/>
      <c r="C89" s="655"/>
      <c r="D89" s="254"/>
      <c r="E89" s="655"/>
      <c r="F89" s="284"/>
      <c r="G89" s="656"/>
      <c r="H89" s="656"/>
      <c r="I89" s="656"/>
      <c r="J89" s="656"/>
      <c r="K89" s="656"/>
      <c r="L89" s="656"/>
      <c r="M89" s="3032"/>
      <c r="N89" s="3032"/>
      <c r="O89" s="3033"/>
      <c r="P89" s="749" t="str">
        <f t="shared" si="4"/>
        <v/>
      </c>
      <c r="Q89" s="235"/>
      <c r="AH89" s="262"/>
      <c r="AI89" s="262"/>
      <c r="AQ89" s="3029" t="str">
        <f t="shared" si="5"/>
        <v/>
      </c>
      <c r="AR89" s="3030"/>
      <c r="AS89" s="3030"/>
      <c r="AT89" s="3031"/>
    </row>
    <row r="90" spans="1:46" ht="17.25" customHeight="1">
      <c r="A90" s="283">
        <v>76</v>
      </c>
      <c r="B90" s="655"/>
      <c r="C90" s="655"/>
      <c r="D90" s="254"/>
      <c r="E90" s="655"/>
      <c r="F90" s="284"/>
      <c r="G90" s="656"/>
      <c r="H90" s="656"/>
      <c r="I90" s="656"/>
      <c r="J90" s="656"/>
      <c r="K90" s="656"/>
      <c r="L90" s="656"/>
      <c r="M90" s="3032"/>
      <c r="N90" s="3032"/>
      <c r="O90" s="3033"/>
      <c r="P90" s="749" t="str">
        <f t="shared" si="4"/>
        <v/>
      </c>
      <c r="Q90" s="235"/>
      <c r="AH90" s="262"/>
      <c r="AI90" s="262"/>
      <c r="AQ90" s="3029" t="str">
        <f t="shared" si="5"/>
        <v/>
      </c>
      <c r="AR90" s="3030"/>
      <c r="AS90" s="3030"/>
      <c r="AT90" s="3031"/>
    </row>
    <row r="91" spans="1:46" ht="17.25" customHeight="1">
      <c r="A91" s="283">
        <v>77</v>
      </c>
      <c r="B91" s="655"/>
      <c r="C91" s="655"/>
      <c r="D91" s="254"/>
      <c r="E91" s="655"/>
      <c r="F91" s="284"/>
      <c r="G91" s="656"/>
      <c r="H91" s="656"/>
      <c r="I91" s="656"/>
      <c r="J91" s="656"/>
      <c r="K91" s="656"/>
      <c r="L91" s="656"/>
      <c r="M91" s="3032"/>
      <c r="N91" s="3032"/>
      <c r="O91" s="3033"/>
      <c r="P91" s="749" t="str">
        <f t="shared" si="4"/>
        <v/>
      </c>
      <c r="Q91" s="235"/>
      <c r="AH91" s="262"/>
      <c r="AI91" s="262"/>
      <c r="AQ91" s="3029" t="str">
        <f t="shared" si="5"/>
        <v/>
      </c>
      <c r="AR91" s="3030"/>
      <c r="AS91" s="3030"/>
      <c r="AT91" s="3031"/>
    </row>
    <row r="92" spans="1:46" ht="17.25" customHeight="1">
      <c r="A92" s="283">
        <v>78</v>
      </c>
      <c r="B92" s="655"/>
      <c r="C92" s="655"/>
      <c r="D92" s="254"/>
      <c r="E92" s="655"/>
      <c r="F92" s="284"/>
      <c r="G92" s="656"/>
      <c r="H92" s="656"/>
      <c r="I92" s="656"/>
      <c r="J92" s="656"/>
      <c r="K92" s="656"/>
      <c r="L92" s="656"/>
      <c r="M92" s="3032"/>
      <c r="N92" s="3032"/>
      <c r="O92" s="3033"/>
      <c r="P92" s="749" t="str">
        <f t="shared" si="4"/>
        <v/>
      </c>
      <c r="Q92" s="235"/>
      <c r="AH92" s="262"/>
      <c r="AI92" s="262"/>
      <c r="AQ92" s="3029" t="str">
        <f t="shared" si="5"/>
        <v/>
      </c>
      <c r="AR92" s="3030"/>
      <c r="AS92" s="3030"/>
      <c r="AT92" s="3031"/>
    </row>
    <row r="93" spans="1:46" ht="17.25" customHeight="1">
      <c r="A93" s="283">
        <v>79</v>
      </c>
      <c r="B93" s="655"/>
      <c r="C93" s="655"/>
      <c r="D93" s="254"/>
      <c r="E93" s="655"/>
      <c r="F93" s="284"/>
      <c r="G93" s="656"/>
      <c r="H93" s="656"/>
      <c r="I93" s="656"/>
      <c r="J93" s="656"/>
      <c r="K93" s="656"/>
      <c r="L93" s="656"/>
      <c r="M93" s="3032"/>
      <c r="N93" s="3032"/>
      <c r="O93" s="3033"/>
      <c r="P93" s="749" t="str">
        <f t="shared" si="4"/>
        <v/>
      </c>
      <c r="Q93" s="235"/>
      <c r="AH93" s="262"/>
      <c r="AI93" s="262"/>
      <c r="AQ93" s="3029" t="str">
        <f t="shared" si="5"/>
        <v/>
      </c>
      <c r="AR93" s="3030"/>
      <c r="AS93" s="3030"/>
      <c r="AT93" s="3031"/>
    </row>
    <row r="94" spans="1:46" ht="17.25" customHeight="1">
      <c r="A94" s="283">
        <v>80</v>
      </c>
      <c r="B94" s="655"/>
      <c r="C94" s="655"/>
      <c r="D94" s="254"/>
      <c r="E94" s="655"/>
      <c r="F94" s="284"/>
      <c r="G94" s="656"/>
      <c r="H94" s="656"/>
      <c r="I94" s="656"/>
      <c r="J94" s="656"/>
      <c r="K94" s="656"/>
      <c r="L94" s="656"/>
      <c r="M94" s="3032"/>
      <c r="N94" s="3032"/>
      <c r="O94" s="3033"/>
      <c r="P94" s="749" t="str">
        <f t="shared" si="4"/>
        <v/>
      </c>
      <c r="Q94" s="235"/>
      <c r="AH94" s="262"/>
      <c r="AI94" s="262"/>
      <c r="AQ94" s="3029" t="str">
        <f t="shared" si="5"/>
        <v/>
      </c>
      <c r="AR94" s="3030"/>
      <c r="AS94" s="3030"/>
      <c r="AT94" s="3031"/>
    </row>
    <row r="95" spans="1:46" ht="17.25" customHeight="1">
      <c r="A95" s="283">
        <v>81</v>
      </c>
      <c r="B95" s="655"/>
      <c r="C95" s="655"/>
      <c r="D95" s="254"/>
      <c r="E95" s="655"/>
      <c r="F95" s="284"/>
      <c r="G95" s="656"/>
      <c r="H95" s="656"/>
      <c r="I95" s="656"/>
      <c r="J95" s="656"/>
      <c r="K95" s="656"/>
      <c r="L95" s="656"/>
      <c r="M95" s="3032"/>
      <c r="N95" s="3032"/>
      <c r="O95" s="3033"/>
      <c r="P95" s="749" t="str">
        <f t="shared" si="4"/>
        <v/>
      </c>
      <c r="Q95" s="235"/>
      <c r="AH95" s="262"/>
      <c r="AI95" s="262"/>
      <c r="AQ95" s="3029" t="str">
        <f t="shared" si="5"/>
        <v/>
      </c>
      <c r="AR95" s="3030"/>
      <c r="AS95" s="3030"/>
      <c r="AT95" s="3031"/>
    </row>
    <row r="96" spans="1:46" ht="17.25" customHeight="1">
      <c r="A96" s="283">
        <v>82</v>
      </c>
      <c r="B96" s="655"/>
      <c r="C96" s="655"/>
      <c r="D96" s="254"/>
      <c r="E96" s="655"/>
      <c r="F96" s="284"/>
      <c r="G96" s="656"/>
      <c r="H96" s="656"/>
      <c r="I96" s="656"/>
      <c r="J96" s="656"/>
      <c r="K96" s="656"/>
      <c r="L96" s="656"/>
      <c r="M96" s="3032"/>
      <c r="N96" s="3032"/>
      <c r="O96" s="3033"/>
      <c r="P96" s="749" t="str">
        <f t="shared" si="4"/>
        <v/>
      </c>
      <c r="Q96" s="235"/>
      <c r="AH96" s="262"/>
      <c r="AI96" s="262"/>
      <c r="AQ96" s="3029" t="str">
        <f t="shared" si="5"/>
        <v/>
      </c>
      <c r="AR96" s="3030"/>
      <c r="AS96" s="3030"/>
      <c r="AT96" s="3031"/>
    </row>
    <row r="97" spans="1:46" ht="17.25" customHeight="1">
      <c r="A97" s="283">
        <v>83</v>
      </c>
      <c r="B97" s="655"/>
      <c r="C97" s="655"/>
      <c r="D97" s="254"/>
      <c r="E97" s="655"/>
      <c r="F97" s="284"/>
      <c r="G97" s="656"/>
      <c r="H97" s="656"/>
      <c r="I97" s="656"/>
      <c r="J97" s="656"/>
      <c r="K97" s="656"/>
      <c r="L97" s="656"/>
      <c r="M97" s="3032"/>
      <c r="N97" s="3032"/>
      <c r="O97" s="3033"/>
      <c r="P97" s="749" t="str">
        <f t="shared" si="4"/>
        <v/>
      </c>
      <c r="Q97" s="235"/>
      <c r="AH97" s="262"/>
      <c r="AI97" s="262"/>
      <c r="AQ97" s="3029" t="str">
        <f t="shared" si="5"/>
        <v/>
      </c>
      <c r="AR97" s="3030"/>
      <c r="AS97" s="3030"/>
      <c r="AT97" s="3031"/>
    </row>
    <row r="98" spans="1:46" ht="17.25" customHeight="1">
      <c r="A98" s="283">
        <v>84</v>
      </c>
      <c r="B98" s="655"/>
      <c r="C98" s="655"/>
      <c r="D98" s="254"/>
      <c r="E98" s="655"/>
      <c r="F98" s="284"/>
      <c r="G98" s="656"/>
      <c r="H98" s="656"/>
      <c r="I98" s="656"/>
      <c r="J98" s="656"/>
      <c r="K98" s="656"/>
      <c r="L98" s="656"/>
      <c r="M98" s="3032"/>
      <c r="N98" s="3032"/>
      <c r="O98" s="3033"/>
      <c r="P98" s="749" t="str">
        <f t="shared" si="4"/>
        <v/>
      </c>
      <c r="Q98" s="235"/>
      <c r="AH98" s="262"/>
      <c r="AI98" s="262"/>
      <c r="AQ98" s="3029" t="str">
        <f t="shared" si="5"/>
        <v/>
      </c>
      <c r="AR98" s="3030"/>
      <c r="AS98" s="3030"/>
      <c r="AT98" s="3031"/>
    </row>
    <row r="99" spans="1:46" ht="17.25" customHeight="1">
      <c r="A99" s="283">
        <v>85</v>
      </c>
      <c r="B99" s="655"/>
      <c r="C99" s="655"/>
      <c r="D99" s="254"/>
      <c r="E99" s="655"/>
      <c r="F99" s="284"/>
      <c r="G99" s="656"/>
      <c r="H99" s="656"/>
      <c r="I99" s="656"/>
      <c r="J99" s="656"/>
      <c r="K99" s="656"/>
      <c r="L99" s="656"/>
      <c r="M99" s="3032"/>
      <c r="N99" s="3032"/>
      <c r="O99" s="3033"/>
      <c r="P99" s="749" t="str">
        <f t="shared" si="4"/>
        <v/>
      </c>
      <c r="Q99" s="235"/>
      <c r="AH99" s="262"/>
      <c r="AI99" s="262"/>
      <c r="AQ99" s="3029" t="str">
        <f t="shared" si="5"/>
        <v/>
      </c>
      <c r="AR99" s="3030"/>
      <c r="AS99" s="3030"/>
      <c r="AT99" s="3031"/>
    </row>
    <row r="100" spans="1:46" ht="17.25" customHeight="1">
      <c r="A100" s="283">
        <v>86</v>
      </c>
      <c r="B100" s="655"/>
      <c r="C100" s="655"/>
      <c r="D100" s="254"/>
      <c r="E100" s="655"/>
      <c r="F100" s="284"/>
      <c r="G100" s="656"/>
      <c r="H100" s="656"/>
      <c r="I100" s="656"/>
      <c r="J100" s="656"/>
      <c r="K100" s="656"/>
      <c r="L100" s="656"/>
      <c r="M100" s="3032"/>
      <c r="N100" s="3032"/>
      <c r="O100" s="3033"/>
      <c r="P100" s="749" t="str">
        <f t="shared" si="4"/>
        <v/>
      </c>
      <c r="Q100" s="235"/>
      <c r="AH100" s="262"/>
      <c r="AI100" s="262"/>
      <c r="AQ100" s="3029" t="str">
        <f t="shared" si="5"/>
        <v/>
      </c>
      <c r="AR100" s="3030"/>
      <c r="AS100" s="3030"/>
      <c r="AT100" s="3031"/>
    </row>
    <row r="101" spans="1:46" ht="17.25" customHeight="1">
      <c r="A101" s="283">
        <v>87</v>
      </c>
      <c r="B101" s="655"/>
      <c r="C101" s="655"/>
      <c r="D101" s="254"/>
      <c r="E101" s="655"/>
      <c r="F101" s="284"/>
      <c r="G101" s="656"/>
      <c r="H101" s="656"/>
      <c r="I101" s="656"/>
      <c r="J101" s="656"/>
      <c r="K101" s="656"/>
      <c r="L101" s="656"/>
      <c r="M101" s="3032"/>
      <c r="N101" s="3032"/>
      <c r="O101" s="3033"/>
      <c r="P101" s="749" t="str">
        <f t="shared" si="4"/>
        <v/>
      </c>
      <c r="Q101" s="235"/>
      <c r="AH101" s="262"/>
      <c r="AI101" s="262"/>
      <c r="AQ101" s="3029" t="str">
        <f t="shared" si="5"/>
        <v/>
      </c>
      <c r="AR101" s="3030"/>
      <c r="AS101" s="3030"/>
      <c r="AT101" s="3031"/>
    </row>
    <row r="102" spans="1:46" ht="17.25" customHeight="1">
      <c r="A102" s="283">
        <v>88</v>
      </c>
      <c r="B102" s="655"/>
      <c r="C102" s="655"/>
      <c r="D102" s="254"/>
      <c r="E102" s="655"/>
      <c r="F102" s="284"/>
      <c r="G102" s="656"/>
      <c r="H102" s="656"/>
      <c r="I102" s="656"/>
      <c r="J102" s="656"/>
      <c r="K102" s="656"/>
      <c r="L102" s="656"/>
      <c r="M102" s="3032"/>
      <c r="N102" s="3032"/>
      <c r="O102" s="3033"/>
      <c r="P102" s="749" t="str">
        <f t="shared" si="4"/>
        <v/>
      </c>
      <c r="Q102" s="235"/>
      <c r="AH102" s="262"/>
      <c r="AI102" s="262"/>
      <c r="AQ102" s="3029" t="str">
        <f t="shared" si="5"/>
        <v/>
      </c>
      <c r="AR102" s="3030"/>
      <c r="AS102" s="3030"/>
      <c r="AT102" s="3031"/>
    </row>
    <row r="103" spans="1:46" ht="17.25" customHeight="1">
      <c r="A103" s="283">
        <v>89</v>
      </c>
      <c r="B103" s="655"/>
      <c r="C103" s="655"/>
      <c r="D103" s="254"/>
      <c r="E103" s="655"/>
      <c r="F103" s="284"/>
      <c r="G103" s="656"/>
      <c r="H103" s="656"/>
      <c r="I103" s="656"/>
      <c r="J103" s="656"/>
      <c r="K103" s="656"/>
      <c r="L103" s="656"/>
      <c r="M103" s="3032"/>
      <c r="N103" s="3032"/>
      <c r="O103" s="3045"/>
      <c r="P103" s="749" t="str">
        <f t="shared" si="4"/>
        <v/>
      </c>
      <c r="Q103" s="235"/>
      <c r="AH103" s="262"/>
      <c r="AI103" s="262"/>
      <c r="AQ103" s="3029" t="str">
        <f t="shared" si="5"/>
        <v/>
      </c>
      <c r="AR103" s="3030"/>
      <c r="AS103" s="3030"/>
      <c r="AT103" s="3031"/>
    </row>
    <row r="104" spans="1:46" ht="17.25" customHeight="1">
      <c r="A104" s="283">
        <v>90</v>
      </c>
      <c r="B104" s="655"/>
      <c r="C104" s="655"/>
      <c r="D104" s="254"/>
      <c r="E104" s="655"/>
      <c r="F104" s="284"/>
      <c r="G104" s="656"/>
      <c r="H104" s="656"/>
      <c r="I104" s="656"/>
      <c r="J104" s="656"/>
      <c r="K104" s="656"/>
      <c r="L104" s="656"/>
      <c r="M104" s="3032"/>
      <c r="N104" s="3032"/>
      <c r="O104" s="3045"/>
      <c r="P104" s="749" t="str">
        <f t="shared" si="4"/>
        <v/>
      </c>
      <c r="Q104" s="235"/>
      <c r="AH104" s="262"/>
      <c r="AI104" s="262"/>
      <c r="AQ104" s="3029" t="str">
        <f t="shared" si="5"/>
        <v/>
      </c>
      <c r="AR104" s="3030"/>
      <c r="AS104" s="3030"/>
      <c r="AT104" s="3031"/>
    </row>
    <row r="105" spans="1:46" ht="17.25" customHeight="1">
      <c r="A105" s="283">
        <v>91</v>
      </c>
      <c r="B105" s="655"/>
      <c r="C105" s="655"/>
      <c r="D105" s="254"/>
      <c r="E105" s="655"/>
      <c r="F105" s="284"/>
      <c r="G105" s="656"/>
      <c r="H105" s="656"/>
      <c r="I105" s="656"/>
      <c r="J105" s="656"/>
      <c r="K105" s="656"/>
      <c r="L105" s="656"/>
      <c r="M105" s="3032"/>
      <c r="N105" s="3032"/>
      <c r="O105" s="3033"/>
      <c r="P105" s="749" t="str">
        <f t="shared" si="4"/>
        <v/>
      </c>
      <c r="Q105" s="235"/>
      <c r="AH105" s="262"/>
      <c r="AI105" s="262"/>
      <c r="AQ105" s="3029" t="str">
        <f t="shared" si="5"/>
        <v/>
      </c>
      <c r="AR105" s="3030"/>
      <c r="AS105" s="3030"/>
      <c r="AT105" s="3031"/>
    </row>
    <row r="106" spans="1:46" ht="17.25" customHeight="1">
      <c r="A106" s="283">
        <v>92</v>
      </c>
      <c r="B106" s="655"/>
      <c r="C106" s="655"/>
      <c r="D106" s="254"/>
      <c r="E106" s="655"/>
      <c r="F106" s="284"/>
      <c r="G106" s="656"/>
      <c r="H106" s="656"/>
      <c r="I106" s="656"/>
      <c r="J106" s="656"/>
      <c r="K106" s="656"/>
      <c r="L106" s="656"/>
      <c r="M106" s="3032"/>
      <c r="N106" s="3032"/>
      <c r="O106" s="3033"/>
      <c r="P106" s="749" t="str">
        <f t="shared" si="4"/>
        <v/>
      </c>
      <c r="Q106" s="235"/>
      <c r="AH106" s="262"/>
      <c r="AI106" s="262"/>
      <c r="AQ106" s="3029" t="str">
        <f t="shared" si="5"/>
        <v/>
      </c>
      <c r="AR106" s="3030"/>
      <c r="AS106" s="3030"/>
      <c r="AT106" s="3031"/>
    </row>
    <row r="107" spans="1:46" ht="17.25" customHeight="1">
      <c r="A107" s="283">
        <v>93</v>
      </c>
      <c r="B107" s="655"/>
      <c r="C107" s="655"/>
      <c r="D107" s="254"/>
      <c r="E107" s="655"/>
      <c r="F107" s="284"/>
      <c r="G107" s="656"/>
      <c r="H107" s="656"/>
      <c r="I107" s="656"/>
      <c r="J107" s="656"/>
      <c r="K107" s="656"/>
      <c r="L107" s="656"/>
      <c r="M107" s="3032"/>
      <c r="N107" s="3032"/>
      <c r="O107" s="3033"/>
      <c r="P107" s="749" t="str">
        <f t="shared" si="4"/>
        <v/>
      </c>
      <c r="Q107" s="235"/>
      <c r="AH107" s="262"/>
      <c r="AI107" s="262"/>
      <c r="AQ107" s="3029" t="str">
        <f t="shared" si="5"/>
        <v/>
      </c>
      <c r="AR107" s="3030"/>
      <c r="AS107" s="3030"/>
      <c r="AT107" s="3031"/>
    </row>
    <row r="108" spans="1:46" ht="17.25" customHeight="1">
      <c r="A108" s="283">
        <v>94</v>
      </c>
      <c r="B108" s="655"/>
      <c r="C108" s="655"/>
      <c r="D108" s="254"/>
      <c r="E108" s="655"/>
      <c r="F108" s="284"/>
      <c r="G108" s="656"/>
      <c r="H108" s="656"/>
      <c r="I108" s="656"/>
      <c r="J108" s="656"/>
      <c r="K108" s="656"/>
      <c r="L108" s="656"/>
      <c r="M108" s="3032"/>
      <c r="N108" s="3032"/>
      <c r="O108" s="3033"/>
      <c r="P108" s="749" t="str">
        <f t="shared" si="4"/>
        <v/>
      </c>
      <c r="Q108" s="235"/>
      <c r="AH108" s="262"/>
      <c r="AI108" s="262"/>
      <c r="AQ108" s="3029" t="str">
        <f t="shared" si="5"/>
        <v/>
      </c>
      <c r="AR108" s="3030"/>
      <c r="AS108" s="3030"/>
      <c r="AT108" s="3031"/>
    </row>
    <row r="109" spans="1:46" ht="17.25" customHeight="1">
      <c r="A109" s="283">
        <v>95</v>
      </c>
      <c r="B109" s="655"/>
      <c r="C109" s="655"/>
      <c r="D109" s="254"/>
      <c r="E109" s="655"/>
      <c r="F109" s="284"/>
      <c r="G109" s="656"/>
      <c r="H109" s="656"/>
      <c r="I109" s="656"/>
      <c r="J109" s="656"/>
      <c r="K109" s="656"/>
      <c r="L109" s="656"/>
      <c r="M109" s="3032"/>
      <c r="N109" s="3032"/>
      <c r="O109" s="3033"/>
      <c r="P109" s="749" t="str">
        <f t="shared" si="4"/>
        <v/>
      </c>
      <c r="Q109" s="235"/>
      <c r="AH109" s="262"/>
      <c r="AI109" s="262"/>
      <c r="AQ109" s="3029" t="str">
        <f t="shared" si="5"/>
        <v/>
      </c>
      <c r="AR109" s="3030"/>
      <c r="AS109" s="3030"/>
      <c r="AT109" s="3031"/>
    </row>
    <row r="110" spans="1:46" ht="17.25" customHeight="1">
      <c r="A110" s="283">
        <v>96</v>
      </c>
      <c r="B110" s="655"/>
      <c r="C110" s="655"/>
      <c r="D110" s="254"/>
      <c r="E110" s="655"/>
      <c r="F110" s="284"/>
      <c r="G110" s="656"/>
      <c r="H110" s="656"/>
      <c r="I110" s="656"/>
      <c r="J110" s="656"/>
      <c r="K110" s="656"/>
      <c r="L110" s="656"/>
      <c r="M110" s="3032"/>
      <c r="N110" s="3032"/>
      <c r="O110" s="3033"/>
      <c r="P110" s="749" t="str">
        <f t="shared" si="4"/>
        <v/>
      </c>
      <c r="Q110" s="235"/>
      <c r="AH110" s="262"/>
      <c r="AI110" s="262"/>
      <c r="AQ110" s="3029" t="str">
        <f t="shared" si="5"/>
        <v/>
      </c>
      <c r="AR110" s="3030"/>
      <c r="AS110" s="3030"/>
      <c r="AT110" s="3031"/>
    </row>
    <row r="111" spans="1:46" ht="17.25" customHeight="1">
      <c r="A111" s="283">
        <v>97</v>
      </c>
      <c r="B111" s="655"/>
      <c r="C111" s="655"/>
      <c r="D111" s="254"/>
      <c r="E111" s="655"/>
      <c r="F111" s="284"/>
      <c r="G111" s="656"/>
      <c r="H111" s="656"/>
      <c r="I111" s="656"/>
      <c r="J111" s="656"/>
      <c r="K111" s="656"/>
      <c r="L111" s="656"/>
      <c r="M111" s="3032"/>
      <c r="N111" s="3032"/>
      <c r="O111" s="3033"/>
      <c r="P111" s="749" t="str">
        <f t="shared" si="4"/>
        <v/>
      </c>
      <c r="Q111" s="235"/>
      <c r="AH111" s="262"/>
      <c r="AI111" s="262"/>
      <c r="AQ111" s="3029" t="str">
        <f t="shared" si="5"/>
        <v/>
      </c>
      <c r="AR111" s="3030"/>
      <c r="AS111" s="3030"/>
      <c r="AT111" s="3031"/>
    </row>
    <row r="112" spans="1:46" ht="17.25" customHeight="1">
      <c r="A112" s="283">
        <v>98</v>
      </c>
      <c r="B112" s="655"/>
      <c r="C112" s="655"/>
      <c r="D112" s="254"/>
      <c r="E112" s="655"/>
      <c r="F112" s="284"/>
      <c r="G112" s="656"/>
      <c r="H112" s="656"/>
      <c r="I112" s="656"/>
      <c r="J112" s="656"/>
      <c r="K112" s="656"/>
      <c r="L112" s="656"/>
      <c r="M112" s="3032"/>
      <c r="N112" s="3032"/>
      <c r="O112" s="3033"/>
      <c r="P112" s="749" t="str">
        <f t="shared" si="4"/>
        <v/>
      </c>
      <c r="Q112" s="235"/>
      <c r="AH112" s="262"/>
      <c r="AI112" s="262"/>
      <c r="AQ112" s="3029" t="str">
        <f t="shared" si="5"/>
        <v/>
      </c>
      <c r="AR112" s="3030"/>
      <c r="AS112" s="3030"/>
      <c r="AT112" s="3031"/>
    </row>
    <row r="113" spans="1:46" ht="17.25" customHeight="1">
      <c r="A113" s="283">
        <v>99</v>
      </c>
      <c r="B113" s="655"/>
      <c r="C113" s="655"/>
      <c r="D113" s="254"/>
      <c r="E113" s="655"/>
      <c r="F113" s="284"/>
      <c r="G113" s="656"/>
      <c r="H113" s="656"/>
      <c r="I113" s="656"/>
      <c r="J113" s="656"/>
      <c r="K113" s="656"/>
      <c r="L113" s="656"/>
      <c r="M113" s="3032"/>
      <c r="N113" s="3032"/>
      <c r="O113" s="3033"/>
      <c r="P113" s="749" t="str">
        <f t="shared" si="4"/>
        <v/>
      </c>
      <c r="Q113" s="235"/>
      <c r="AH113" s="262"/>
      <c r="AI113" s="262"/>
      <c r="AQ113" s="3029" t="str">
        <f t="shared" si="5"/>
        <v/>
      </c>
      <c r="AR113" s="3030"/>
      <c r="AS113" s="3030"/>
      <c r="AT113" s="3031"/>
    </row>
    <row r="114" spans="1:46" ht="17.25" customHeight="1">
      <c r="A114" s="283">
        <v>100</v>
      </c>
      <c r="B114" s="655"/>
      <c r="C114" s="655"/>
      <c r="D114" s="254"/>
      <c r="E114" s="655"/>
      <c r="F114" s="284"/>
      <c r="G114" s="656"/>
      <c r="H114" s="656"/>
      <c r="I114" s="656"/>
      <c r="J114" s="656"/>
      <c r="K114" s="656"/>
      <c r="L114" s="656"/>
      <c r="M114" s="3032"/>
      <c r="N114" s="3032"/>
      <c r="O114" s="3033"/>
      <c r="P114" s="749" t="str">
        <f t="shared" si="4"/>
        <v/>
      </c>
      <c r="Q114" s="235"/>
      <c r="AH114" s="262"/>
      <c r="AI114" s="262"/>
      <c r="AQ114" s="3029" t="str">
        <f t="shared" si="5"/>
        <v/>
      </c>
      <c r="AR114" s="3030"/>
      <c r="AS114" s="3030"/>
      <c r="AT114" s="3031"/>
    </row>
    <row r="115" spans="1:46" ht="17.25" customHeight="1">
      <c r="A115" s="283">
        <v>101</v>
      </c>
      <c r="B115" s="655"/>
      <c r="C115" s="655"/>
      <c r="D115" s="254"/>
      <c r="E115" s="655"/>
      <c r="F115" s="284"/>
      <c r="G115" s="656"/>
      <c r="H115" s="656"/>
      <c r="I115" s="656"/>
      <c r="J115" s="656"/>
      <c r="K115" s="656"/>
      <c r="L115" s="656"/>
      <c r="M115" s="3032"/>
      <c r="N115" s="3032"/>
      <c r="O115" s="3033"/>
      <c r="P115" s="749" t="str">
        <f t="shared" si="4"/>
        <v/>
      </c>
      <c r="Q115" s="235"/>
      <c r="AH115" s="262"/>
      <c r="AI115" s="262"/>
      <c r="AQ115" s="3029" t="str">
        <f t="shared" si="5"/>
        <v/>
      </c>
      <c r="AR115" s="3030"/>
      <c r="AS115" s="3030"/>
      <c r="AT115" s="3031"/>
    </row>
    <row r="116" spans="1:46" ht="17.25" customHeight="1">
      <c r="A116" s="283">
        <v>102</v>
      </c>
      <c r="B116" s="253"/>
      <c r="C116" s="655"/>
      <c r="D116" s="254"/>
      <c r="E116" s="255"/>
      <c r="F116" s="284"/>
      <c r="G116" s="656"/>
      <c r="H116" s="656"/>
      <c r="I116" s="656"/>
      <c r="J116" s="656"/>
      <c r="K116" s="656"/>
      <c r="L116" s="656"/>
      <c r="M116" s="3032"/>
      <c r="N116" s="3032"/>
      <c r="O116" s="3033"/>
      <c r="P116" s="749" t="str">
        <f t="shared" si="4"/>
        <v/>
      </c>
      <c r="Q116" s="235"/>
      <c r="AH116" s="262"/>
      <c r="AI116" s="262"/>
      <c r="AQ116" s="3029" t="str">
        <f t="shared" si="5"/>
        <v/>
      </c>
      <c r="AR116" s="3030"/>
      <c r="AS116" s="3030"/>
      <c r="AT116" s="3031"/>
    </row>
    <row r="117" spans="1:46" ht="17.25" customHeight="1">
      <c r="A117" s="283">
        <v>103</v>
      </c>
      <c r="B117" s="253"/>
      <c r="C117" s="256"/>
      <c r="D117" s="254"/>
      <c r="E117" s="255"/>
      <c r="F117" s="256"/>
      <c r="G117" s="656"/>
      <c r="H117" s="656"/>
      <c r="I117" s="656"/>
      <c r="J117" s="656"/>
      <c r="K117" s="656"/>
      <c r="L117" s="656"/>
      <c r="M117" s="3032"/>
      <c r="N117" s="3032"/>
      <c r="O117" s="3033"/>
      <c r="P117" s="749" t="str">
        <f t="shared" si="4"/>
        <v/>
      </c>
      <c r="Q117" s="235"/>
      <c r="AH117" s="262"/>
      <c r="AI117" s="262"/>
      <c r="AQ117" s="3029" t="str">
        <f t="shared" si="5"/>
        <v/>
      </c>
      <c r="AR117" s="3030"/>
      <c r="AS117" s="3030"/>
      <c r="AT117" s="3031"/>
    </row>
    <row r="118" spans="1:46" ht="17.25" customHeight="1">
      <c r="A118" s="283">
        <v>104</v>
      </c>
      <c r="B118" s="253"/>
      <c r="C118" s="256"/>
      <c r="D118" s="254"/>
      <c r="E118" s="255"/>
      <c r="F118" s="256"/>
      <c r="G118" s="656"/>
      <c r="H118" s="656"/>
      <c r="I118" s="656"/>
      <c r="J118" s="656"/>
      <c r="K118" s="656"/>
      <c r="L118" s="656"/>
      <c r="M118" s="3032"/>
      <c r="N118" s="3032"/>
      <c r="O118" s="3033"/>
      <c r="P118" s="749" t="str">
        <f t="shared" si="4"/>
        <v/>
      </c>
      <c r="Q118" s="235"/>
      <c r="AH118" s="262"/>
      <c r="AI118" s="262"/>
      <c r="AQ118" s="3029" t="str">
        <f t="shared" si="5"/>
        <v/>
      </c>
      <c r="AR118" s="3030"/>
      <c r="AS118" s="3030"/>
      <c r="AT118" s="3031"/>
    </row>
    <row r="119" spans="1:46" ht="17.25" customHeight="1">
      <c r="A119" s="283">
        <v>105</v>
      </c>
      <c r="B119" s="253"/>
      <c r="C119" s="256"/>
      <c r="D119" s="254"/>
      <c r="E119" s="255"/>
      <c r="F119" s="256"/>
      <c r="G119" s="656"/>
      <c r="H119" s="656"/>
      <c r="I119" s="656"/>
      <c r="J119" s="656"/>
      <c r="K119" s="656"/>
      <c r="L119" s="656"/>
      <c r="M119" s="3032"/>
      <c r="N119" s="3032"/>
      <c r="O119" s="3033"/>
      <c r="P119" s="749" t="str">
        <f t="shared" si="4"/>
        <v/>
      </c>
      <c r="Q119" s="235"/>
      <c r="AH119" s="262"/>
      <c r="AI119" s="262"/>
      <c r="AQ119" s="3029" t="str">
        <f t="shared" si="5"/>
        <v/>
      </c>
      <c r="AR119" s="3030"/>
      <c r="AS119" s="3030"/>
      <c r="AT119" s="3031"/>
    </row>
    <row r="120" spans="1:46" ht="17.25" customHeight="1">
      <c r="A120" s="283">
        <v>106</v>
      </c>
      <c r="B120" s="253"/>
      <c r="C120" s="256"/>
      <c r="D120" s="254"/>
      <c r="E120" s="255"/>
      <c r="F120" s="256"/>
      <c r="G120" s="656"/>
      <c r="H120" s="656"/>
      <c r="I120" s="656"/>
      <c r="J120" s="656"/>
      <c r="K120" s="656"/>
      <c r="L120" s="656"/>
      <c r="M120" s="3032"/>
      <c r="N120" s="3032"/>
      <c r="O120" s="3033"/>
      <c r="P120" s="749" t="str">
        <f t="shared" si="4"/>
        <v/>
      </c>
      <c r="Q120" s="235"/>
      <c r="AH120" s="262"/>
      <c r="AI120" s="262"/>
      <c r="AQ120" s="3029" t="str">
        <f t="shared" si="5"/>
        <v/>
      </c>
      <c r="AR120" s="3030"/>
      <c r="AS120" s="3030"/>
      <c r="AT120" s="3031"/>
    </row>
    <row r="121" spans="1:46" ht="17.25" customHeight="1">
      <c r="A121" s="283">
        <v>107</v>
      </c>
      <c r="B121" s="253"/>
      <c r="C121" s="256"/>
      <c r="D121" s="254"/>
      <c r="E121" s="255"/>
      <c r="F121" s="256"/>
      <c r="G121" s="656"/>
      <c r="H121" s="656"/>
      <c r="I121" s="656"/>
      <c r="J121" s="656"/>
      <c r="K121" s="656"/>
      <c r="L121" s="656"/>
      <c r="M121" s="3032"/>
      <c r="N121" s="3032"/>
      <c r="O121" s="3033"/>
      <c r="P121" s="749" t="str">
        <f t="shared" si="4"/>
        <v/>
      </c>
      <c r="Q121" s="235"/>
      <c r="AH121" s="262"/>
      <c r="AI121" s="262"/>
      <c r="AQ121" s="3029" t="str">
        <f t="shared" si="5"/>
        <v/>
      </c>
      <c r="AR121" s="3030"/>
      <c r="AS121" s="3030"/>
      <c r="AT121" s="3031"/>
    </row>
    <row r="122" spans="1:46" ht="17.25" customHeight="1">
      <c r="A122" s="283">
        <v>108</v>
      </c>
      <c r="B122" s="253"/>
      <c r="C122" s="256"/>
      <c r="D122" s="254"/>
      <c r="E122" s="255"/>
      <c r="F122" s="256"/>
      <c r="G122" s="656"/>
      <c r="H122" s="656"/>
      <c r="I122" s="656"/>
      <c r="J122" s="656"/>
      <c r="K122" s="656"/>
      <c r="L122" s="656"/>
      <c r="M122" s="3032"/>
      <c r="N122" s="3032"/>
      <c r="O122" s="3033"/>
      <c r="P122" s="749" t="str">
        <f t="shared" si="4"/>
        <v/>
      </c>
      <c r="Q122" s="235"/>
      <c r="AH122" s="262"/>
      <c r="AI122" s="262"/>
      <c r="AQ122" s="3029" t="str">
        <f t="shared" si="5"/>
        <v/>
      </c>
      <c r="AR122" s="3030"/>
      <c r="AS122" s="3030"/>
      <c r="AT122" s="3031"/>
    </row>
    <row r="123" spans="1:46" ht="17.25" customHeight="1">
      <c r="A123" s="283">
        <v>109</v>
      </c>
      <c r="B123" s="253"/>
      <c r="C123" s="256"/>
      <c r="D123" s="254"/>
      <c r="E123" s="255"/>
      <c r="F123" s="256"/>
      <c r="G123" s="656"/>
      <c r="H123" s="656"/>
      <c r="I123" s="656"/>
      <c r="J123" s="656"/>
      <c r="K123" s="656"/>
      <c r="L123" s="656"/>
      <c r="M123" s="3032"/>
      <c r="N123" s="3032"/>
      <c r="O123" s="3033"/>
      <c r="P123" s="749" t="str">
        <f t="shared" si="4"/>
        <v/>
      </c>
      <c r="Q123" s="235"/>
      <c r="AH123" s="262"/>
      <c r="AI123" s="262"/>
      <c r="AQ123" s="3029" t="str">
        <f t="shared" si="5"/>
        <v/>
      </c>
      <c r="AR123" s="3030"/>
      <c r="AS123" s="3030"/>
      <c r="AT123" s="3031"/>
    </row>
    <row r="124" spans="1:46" ht="17.25" customHeight="1">
      <c r="A124" s="283">
        <v>110</v>
      </c>
      <c r="B124" s="253"/>
      <c r="C124" s="256"/>
      <c r="D124" s="254"/>
      <c r="E124" s="255"/>
      <c r="F124" s="256"/>
      <c r="G124" s="656"/>
      <c r="H124" s="656"/>
      <c r="I124" s="656"/>
      <c r="J124" s="656"/>
      <c r="K124" s="656"/>
      <c r="L124" s="656"/>
      <c r="M124" s="3032"/>
      <c r="N124" s="3032"/>
      <c r="O124" s="3033"/>
      <c r="P124" s="749" t="str">
        <f t="shared" si="4"/>
        <v/>
      </c>
      <c r="Q124" s="235"/>
      <c r="AH124" s="262"/>
      <c r="AI124" s="262"/>
      <c r="AQ124" s="3029" t="str">
        <f t="shared" si="5"/>
        <v/>
      </c>
      <c r="AR124" s="3030"/>
      <c r="AS124" s="3030"/>
      <c r="AT124" s="3031"/>
    </row>
    <row r="125" spans="1:46" ht="17.25" customHeight="1">
      <c r="A125" s="283">
        <v>111</v>
      </c>
      <c r="B125" s="253"/>
      <c r="C125" s="256"/>
      <c r="D125" s="254"/>
      <c r="E125" s="255"/>
      <c r="F125" s="256"/>
      <c r="G125" s="656"/>
      <c r="H125" s="656"/>
      <c r="I125" s="656"/>
      <c r="J125" s="656"/>
      <c r="K125" s="656"/>
      <c r="L125" s="656"/>
      <c r="M125" s="3032"/>
      <c r="N125" s="3032"/>
      <c r="O125" s="3033"/>
      <c r="P125" s="749" t="str">
        <f t="shared" si="4"/>
        <v/>
      </c>
      <c r="Q125" s="235"/>
      <c r="AH125" s="262"/>
      <c r="AI125" s="262"/>
      <c r="AQ125" s="3029" t="str">
        <f t="shared" si="5"/>
        <v/>
      </c>
      <c r="AR125" s="3030"/>
      <c r="AS125" s="3030"/>
      <c r="AT125" s="3031"/>
    </row>
    <row r="126" spans="1:46" ht="17.25" customHeight="1">
      <c r="A126" s="283">
        <v>112</v>
      </c>
      <c r="B126" s="253"/>
      <c r="C126" s="256"/>
      <c r="D126" s="254"/>
      <c r="E126" s="255"/>
      <c r="F126" s="256"/>
      <c r="G126" s="656"/>
      <c r="H126" s="656"/>
      <c r="I126" s="656"/>
      <c r="J126" s="656"/>
      <c r="K126" s="656"/>
      <c r="L126" s="656"/>
      <c r="M126" s="3032"/>
      <c r="N126" s="3032"/>
      <c r="O126" s="3033"/>
      <c r="P126" s="749" t="str">
        <f t="shared" si="4"/>
        <v/>
      </c>
      <c r="Q126" s="235"/>
      <c r="AH126" s="262"/>
      <c r="AI126" s="262"/>
      <c r="AQ126" s="3029" t="str">
        <f t="shared" si="5"/>
        <v/>
      </c>
      <c r="AR126" s="3030"/>
      <c r="AS126" s="3030"/>
      <c r="AT126" s="3031"/>
    </row>
    <row r="127" spans="1:46" ht="17.25" customHeight="1">
      <c r="A127" s="283">
        <v>113</v>
      </c>
      <c r="B127" s="253"/>
      <c r="C127" s="256"/>
      <c r="D127" s="254"/>
      <c r="E127" s="255"/>
      <c r="F127" s="256"/>
      <c r="G127" s="656"/>
      <c r="H127" s="656"/>
      <c r="I127" s="656"/>
      <c r="J127" s="656"/>
      <c r="K127" s="656"/>
      <c r="L127" s="656"/>
      <c r="M127" s="3032"/>
      <c r="N127" s="3032"/>
      <c r="O127" s="3033"/>
      <c r="P127" s="749" t="str">
        <f t="shared" si="4"/>
        <v/>
      </c>
      <c r="Q127" s="235"/>
      <c r="AH127" s="262"/>
      <c r="AI127" s="262"/>
      <c r="AQ127" s="3029" t="str">
        <f t="shared" si="5"/>
        <v/>
      </c>
      <c r="AR127" s="3030"/>
      <c r="AS127" s="3030"/>
      <c r="AT127" s="3031"/>
    </row>
    <row r="128" spans="1:46" ht="17.25" customHeight="1">
      <c r="A128" s="283">
        <v>114</v>
      </c>
      <c r="B128" s="253"/>
      <c r="C128" s="256"/>
      <c r="D128" s="254"/>
      <c r="E128" s="255"/>
      <c r="F128" s="256"/>
      <c r="G128" s="656"/>
      <c r="H128" s="656"/>
      <c r="I128" s="656"/>
      <c r="J128" s="656"/>
      <c r="K128" s="656"/>
      <c r="L128" s="656"/>
      <c r="M128" s="3032"/>
      <c r="N128" s="3032"/>
      <c r="O128" s="3033"/>
      <c r="P128" s="749" t="str">
        <f t="shared" si="4"/>
        <v/>
      </c>
      <c r="Q128" s="235"/>
      <c r="AH128" s="262"/>
      <c r="AI128" s="262"/>
      <c r="AQ128" s="3029" t="str">
        <f t="shared" si="5"/>
        <v/>
      </c>
      <c r="AR128" s="3030"/>
      <c r="AS128" s="3030"/>
      <c r="AT128" s="3031"/>
    </row>
    <row r="129" spans="1:46" ht="17.25" customHeight="1">
      <c r="A129" s="283">
        <v>115</v>
      </c>
      <c r="B129" s="253"/>
      <c r="C129" s="256"/>
      <c r="D129" s="254"/>
      <c r="E129" s="255"/>
      <c r="F129" s="256"/>
      <c r="G129" s="656"/>
      <c r="H129" s="656"/>
      <c r="I129" s="656"/>
      <c r="J129" s="656"/>
      <c r="K129" s="656"/>
      <c r="L129" s="656"/>
      <c r="M129" s="3032"/>
      <c r="N129" s="3032"/>
      <c r="O129" s="3033"/>
      <c r="P129" s="749" t="str">
        <f t="shared" si="4"/>
        <v/>
      </c>
      <c r="Q129" s="235"/>
      <c r="AH129" s="262"/>
      <c r="AI129" s="262"/>
      <c r="AQ129" s="3029" t="str">
        <f t="shared" si="5"/>
        <v/>
      </c>
      <c r="AR129" s="3030"/>
      <c r="AS129" s="3030"/>
      <c r="AT129" s="3031"/>
    </row>
    <row r="130" spans="1:46" ht="17.25" customHeight="1">
      <c r="A130" s="283">
        <v>116</v>
      </c>
      <c r="B130" s="253"/>
      <c r="C130" s="256"/>
      <c r="D130" s="254"/>
      <c r="E130" s="255"/>
      <c r="F130" s="256"/>
      <c r="G130" s="656"/>
      <c r="H130" s="656"/>
      <c r="I130" s="656"/>
      <c r="J130" s="656"/>
      <c r="K130" s="656"/>
      <c r="L130" s="656"/>
      <c r="M130" s="3032"/>
      <c r="N130" s="3032"/>
      <c r="O130" s="3033"/>
      <c r="P130" s="749" t="str">
        <f t="shared" si="4"/>
        <v/>
      </c>
      <c r="Q130" s="235"/>
      <c r="AH130" s="262"/>
      <c r="AI130" s="262"/>
      <c r="AQ130" s="3029" t="str">
        <f t="shared" si="5"/>
        <v/>
      </c>
      <c r="AR130" s="3030"/>
      <c r="AS130" s="3030"/>
      <c r="AT130" s="3031"/>
    </row>
    <row r="131" spans="1:46" ht="17.25" customHeight="1">
      <c r="A131" s="283">
        <v>117</v>
      </c>
      <c r="B131" s="253"/>
      <c r="C131" s="256"/>
      <c r="D131" s="254"/>
      <c r="E131" s="255"/>
      <c r="F131" s="256"/>
      <c r="G131" s="656"/>
      <c r="H131" s="656"/>
      <c r="I131" s="656"/>
      <c r="J131" s="656"/>
      <c r="K131" s="656"/>
      <c r="L131" s="656"/>
      <c r="M131" s="3032"/>
      <c r="N131" s="3032"/>
      <c r="O131" s="3033"/>
      <c r="P131" s="749" t="str">
        <f t="shared" si="4"/>
        <v/>
      </c>
      <c r="Q131" s="235"/>
      <c r="AH131" s="262"/>
      <c r="AI131" s="262"/>
      <c r="AQ131" s="3029" t="str">
        <f t="shared" si="5"/>
        <v/>
      </c>
      <c r="AR131" s="3030"/>
      <c r="AS131" s="3030"/>
      <c r="AT131" s="3031"/>
    </row>
    <row r="132" spans="1:46" ht="17.25" customHeight="1">
      <c r="A132" s="283">
        <v>118</v>
      </c>
      <c r="B132" s="253"/>
      <c r="C132" s="256"/>
      <c r="D132" s="254"/>
      <c r="E132" s="255"/>
      <c r="F132" s="256"/>
      <c r="G132" s="656"/>
      <c r="H132" s="656"/>
      <c r="I132" s="656"/>
      <c r="J132" s="656"/>
      <c r="K132" s="656"/>
      <c r="L132" s="656"/>
      <c r="M132" s="3032"/>
      <c r="N132" s="3032"/>
      <c r="O132" s="3033"/>
      <c r="P132" s="749" t="str">
        <f t="shared" si="4"/>
        <v/>
      </c>
      <c r="Q132" s="235"/>
      <c r="AH132" s="262"/>
      <c r="AI132" s="262"/>
      <c r="AQ132" s="3029" t="str">
        <f t="shared" si="5"/>
        <v/>
      </c>
      <c r="AR132" s="3030"/>
      <c r="AS132" s="3030"/>
      <c r="AT132" s="3031"/>
    </row>
    <row r="133" spans="1:46" ht="17.25" customHeight="1">
      <c r="A133" s="283">
        <v>119</v>
      </c>
      <c r="B133" s="253"/>
      <c r="C133" s="256"/>
      <c r="D133" s="254"/>
      <c r="E133" s="255"/>
      <c r="F133" s="256"/>
      <c r="G133" s="656"/>
      <c r="H133" s="656"/>
      <c r="I133" s="656"/>
      <c r="J133" s="656"/>
      <c r="K133" s="656"/>
      <c r="L133" s="656"/>
      <c r="M133" s="3032"/>
      <c r="N133" s="3032"/>
      <c r="O133" s="3033"/>
      <c r="P133" s="749" t="str">
        <f t="shared" si="4"/>
        <v/>
      </c>
      <c r="Q133" s="235"/>
      <c r="AH133" s="262"/>
      <c r="AI133" s="262"/>
      <c r="AQ133" s="3029" t="str">
        <f t="shared" si="5"/>
        <v/>
      </c>
      <c r="AR133" s="3030"/>
      <c r="AS133" s="3030"/>
      <c r="AT133" s="3031"/>
    </row>
    <row r="134" spans="1:46" ht="17.25" customHeight="1">
      <c r="A134" s="283">
        <v>120</v>
      </c>
      <c r="B134" s="253"/>
      <c r="C134" s="256"/>
      <c r="D134" s="254"/>
      <c r="E134" s="255"/>
      <c r="F134" s="256"/>
      <c r="G134" s="656"/>
      <c r="H134" s="656"/>
      <c r="I134" s="656"/>
      <c r="J134" s="656"/>
      <c r="K134" s="656"/>
      <c r="L134" s="656"/>
      <c r="M134" s="3032"/>
      <c r="N134" s="3032"/>
      <c r="O134" s="3033"/>
      <c r="P134" s="749" t="str">
        <f t="shared" si="4"/>
        <v/>
      </c>
      <c r="Q134" s="235"/>
      <c r="AH134" s="262"/>
      <c r="AI134" s="262"/>
      <c r="AQ134" s="3029" t="str">
        <f t="shared" si="5"/>
        <v/>
      </c>
      <c r="AR134" s="3030"/>
      <c r="AS134" s="3030"/>
      <c r="AT134" s="3031"/>
    </row>
    <row r="135" spans="1:46" ht="17.25" customHeight="1">
      <c r="A135" s="252">
        <v>121</v>
      </c>
      <c r="B135" s="253"/>
      <c r="C135" s="256"/>
      <c r="D135" s="254"/>
      <c r="E135" s="255"/>
      <c r="F135" s="256"/>
      <c r="G135" s="656"/>
      <c r="H135" s="656"/>
      <c r="I135" s="656"/>
      <c r="J135" s="656"/>
      <c r="K135" s="656"/>
      <c r="L135" s="656"/>
      <c r="M135" s="3032"/>
      <c r="N135" s="3032"/>
      <c r="O135" s="3033"/>
      <c r="P135" s="749" t="str">
        <f t="shared" si="4"/>
        <v/>
      </c>
      <c r="Q135" s="235"/>
      <c r="AH135" s="262"/>
      <c r="AI135" s="262"/>
      <c r="AQ135" s="3029" t="str">
        <f t="shared" si="5"/>
        <v/>
      </c>
      <c r="AR135" s="3030"/>
      <c r="AS135" s="3030"/>
      <c r="AT135" s="3031"/>
    </row>
    <row r="136" spans="1:46" ht="17.25" customHeight="1">
      <c r="A136" s="252">
        <v>122</v>
      </c>
      <c r="B136" s="253"/>
      <c r="C136" s="256"/>
      <c r="D136" s="254"/>
      <c r="E136" s="255"/>
      <c r="F136" s="256"/>
      <c r="G136" s="656"/>
      <c r="H136" s="656"/>
      <c r="I136" s="656"/>
      <c r="J136" s="656"/>
      <c r="K136" s="656"/>
      <c r="L136" s="656"/>
      <c r="M136" s="3032"/>
      <c r="N136" s="3032"/>
      <c r="O136" s="3033"/>
      <c r="P136" s="749" t="str">
        <f t="shared" si="4"/>
        <v/>
      </c>
      <c r="Q136" s="235"/>
      <c r="AH136" s="262"/>
      <c r="AI136" s="262"/>
      <c r="AQ136" s="3029" t="str">
        <f t="shared" si="5"/>
        <v/>
      </c>
      <c r="AR136" s="3030"/>
      <c r="AS136" s="3030"/>
      <c r="AT136" s="3031"/>
    </row>
    <row r="137" spans="1:46" ht="17.25" customHeight="1">
      <c r="A137" s="252">
        <v>123</v>
      </c>
      <c r="B137" s="253"/>
      <c r="C137" s="256"/>
      <c r="D137" s="254"/>
      <c r="E137" s="255"/>
      <c r="F137" s="256"/>
      <c r="G137" s="656"/>
      <c r="H137" s="656"/>
      <c r="I137" s="656"/>
      <c r="J137" s="656"/>
      <c r="K137" s="656"/>
      <c r="L137" s="656"/>
      <c r="M137" s="3032"/>
      <c r="N137" s="3032"/>
      <c r="O137" s="3033"/>
      <c r="P137" s="749" t="str">
        <f t="shared" si="4"/>
        <v/>
      </c>
      <c r="Q137" s="235"/>
      <c r="AH137" s="262"/>
      <c r="AI137" s="262"/>
      <c r="AQ137" s="3029" t="str">
        <f t="shared" si="5"/>
        <v/>
      </c>
      <c r="AR137" s="3030"/>
      <c r="AS137" s="3030"/>
      <c r="AT137" s="3031"/>
    </row>
    <row r="138" spans="1:46" ht="17.25" customHeight="1">
      <c r="A138" s="252">
        <v>124</v>
      </c>
      <c r="B138" s="253"/>
      <c r="C138" s="256"/>
      <c r="D138" s="254"/>
      <c r="E138" s="255"/>
      <c r="F138" s="256"/>
      <c r="G138" s="656"/>
      <c r="H138" s="656"/>
      <c r="I138" s="656"/>
      <c r="J138" s="656"/>
      <c r="K138" s="656"/>
      <c r="L138" s="656"/>
      <c r="M138" s="3032"/>
      <c r="N138" s="3032"/>
      <c r="O138" s="3033"/>
      <c r="P138" s="749" t="str">
        <f t="shared" si="4"/>
        <v/>
      </c>
      <c r="Q138" s="235"/>
      <c r="AH138" s="262"/>
      <c r="AI138" s="262"/>
      <c r="AQ138" s="3029" t="str">
        <f t="shared" si="5"/>
        <v/>
      </c>
      <c r="AR138" s="3030"/>
      <c r="AS138" s="3030"/>
      <c r="AT138" s="3031"/>
    </row>
    <row r="139" spans="1:46" ht="17.25" customHeight="1">
      <c r="A139" s="252">
        <v>125</v>
      </c>
      <c r="B139" s="253"/>
      <c r="C139" s="256"/>
      <c r="D139" s="254"/>
      <c r="E139" s="255"/>
      <c r="F139" s="256"/>
      <c r="G139" s="656"/>
      <c r="H139" s="656"/>
      <c r="I139" s="656"/>
      <c r="J139" s="656"/>
      <c r="K139" s="656"/>
      <c r="L139" s="656"/>
      <c r="M139" s="3032"/>
      <c r="N139" s="3032"/>
      <c r="O139" s="3033"/>
      <c r="P139" s="749" t="str">
        <f t="shared" si="4"/>
        <v/>
      </c>
      <c r="Q139" s="235"/>
      <c r="AH139" s="262"/>
      <c r="AI139" s="262"/>
      <c r="AQ139" s="3029" t="str">
        <f t="shared" si="5"/>
        <v/>
      </c>
      <c r="AR139" s="3030"/>
      <c r="AS139" s="3030"/>
      <c r="AT139" s="3031"/>
    </row>
    <row r="140" spans="1:46" ht="17.25" customHeight="1">
      <c r="A140" s="252">
        <v>126</v>
      </c>
      <c r="B140" s="253"/>
      <c r="C140" s="256"/>
      <c r="D140" s="254"/>
      <c r="E140" s="255"/>
      <c r="F140" s="256"/>
      <c r="G140" s="656"/>
      <c r="H140" s="656"/>
      <c r="I140" s="656"/>
      <c r="J140" s="656"/>
      <c r="K140" s="656"/>
      <c r="L140" s="656"/>
      <c r="M140" s="3032"/>
      <c r="N140" s="3032"/>
      <c r="O140" s="3033"/>
      <c r="P140" s="749" t="str">
        <f t="shared" si="4"/>
        <v/>
      </c>
      <c r="Q140" s="235"/>
      <c r="AH140" s="262"/>
      <c r="AI140" s="262"/>
      <c r="AQ140" s="3029" t="str">
        <f t="shared" si="5"/>
        <v/>
      </c>
      <c r="AR140" s="3030"/>
      <c r="AS140" s="3030"/>
      <c r="AT140" s="3031"/>
    </row>
    <row r="141" spans="1:46" ht="17.25" customHeight="1">
      <c r="A141" s="252">
        <v>127</v>
      </c>
      <c r="B141" s="253"/>
      <c r="C141" s="256"/>
      <c r="D141" s="254"/>
      <c r="E141" s="255"/>
      <c r="F141" s="256"/>
      <c r="G141" s="656"/>
      <c r="H141" s="656"/>
      <c r="I141" s="656"/>
      <c r="J141" s="656"/>
      <c r="K141" s="656"/>
      <c r="L141" s="656"/>
      <c r="M141" s="3032"/>
      <c r="N141" s="3032"/>
      <c r="O141" s="3033"/>
      <c r="P141" s="749" t="str">
        <f t="shared" si="4"/>
        <v/>
      </c>
      <c r="Q141" s="235"/>
      <c r="AH141" s="262"/>
      <c r="AI141" s="262"/>
      <c r="AQ141" s="3029" t="str">
        <f t="shared" si="5"/>
        <v/>
      </c>
      <c r="AR141" s="3030"/>
      <c r="AS141" s="3030"/>
      <c r="AT141" s="3031"/>
    </row>
    <row r="142" spans="1:46" ht="17.25" customHeight="1">
      <c r="A142" s="252">
        <v>128</v>
      </c>
      <c r="B142" s="253"/>
      <c r="C142" s="256"/>
      <c r="D142" s="254"/>
      <c r="E142" s="255"/>
      <c r="F142" s="256"/>
      <c r="G142" s="656"/>
      <c r="H142" s="656"/>
      <c r="I142" s="656"/>
      <c r="J142" s="656"/>
      <c r="K142" s="656"/>
      <c r="L142" s="656"/>
      <c r="M142" s="3032"/>
      <c r="N142" s="3032"/>
      <c r="O142" s="3033"/>
      <c r="P142" s="749" t="str">
        <f t="shared" si="4"/>
        <v/>
      </c>
      <c r="Q142" s="235"/>
      <c r="AH142" s="262"/>
      <c r="AI142" s="262"/>
      <c r="AQ142" s="3029" t="str">
        <f t="shared" si="5"/>
        <v/>
      </c>
      <c r="AR142" s="3030"/>
      <c r="AS142" s="3030"/>
      <c r="AT142" s="3031"/>
    </row>
    <row r="143" spans="1:46" ht="17.25" customHeight="1">
      <c r="A143" s="252">
        <v>129</v>
      </c>
      <c r="B143" s="253"/>
      <c r="C143" s="256"/>
      <c r="D143" s="254"/>
      <c r="E143" s="255"/>
      <c r="F143" s="256"/>
      <c r="G143" s="656"/>
      <c r="H143" s="656"/>
      <c r="I143" s="656"/>
      <c r="J143" s="656"/>
      <c r="K143" s="656"/>
      <c r="L143" s="656"/>
      <c r="M143" s="3032"/>
      <c r="N143" s="3032"/>
      <c r="O143" s="3033"/>
      <c r="P143" s="749" t="str">
        <f t="shared" ref="P143:P206" si="6">IFERROR(VLOOKUP(AQ143,$AI$15:$AP$66,2,FALSE),"")</f>
        <v/>
      </c>
      <c r="Q143" s="235"/>
      <c r="AH143" s="262"/>
      <c r="AI143" s="262"/>
      <c r="AQ143" s="3029" t="str">
        <f t="shared" ref="AQ143:AQ206" si="7">C143&amp;D143&amp;F143</f>
        <v/>
      </c>
      <c r="AR143" s="3030"/>
      <c r="AS143" s="3030"/>
      <c r="AT143" s="3031"/>
    </row>
    <row r="144" spans="1:46" ht="17.25" customHeight="1">
      <c r="A144" s="252">
        <v>130</v>
      </c>
      <c r="B144" s="253"/>
      <c r="C144" s="256"/>
      <c r="D144" s="254"/>
      <c r="E144" s="255"/>
      <c r="F144" s="256"/>
      <c r="G144" s="656"/>
      <c r="H144" s="656"/>
      <c r="I144" s="656"/>
      <c r="J144" s="656"/>
      <c r="K144" s="656"/>
      <c r="L144" s="656"/>
      <c r="M144" s="3032"/>
      <c r="N144" s="3032"/>
      <c r="O144" s="3033"/>
      <c r="P144" s="749" t="str">
        <f t="shared" si="6"/>
        <v/>
      </c>
      <c r="Q144" s="235"/>
      <c r="AH144" s="262"/>
      <c r="AI144" s="262"/>
      <c r="AQ144" s="3029" t="str">
        <f t="shared" si="7"/>
        <v/>
      </c>
      <c r="AR144" s="3030"/>
      <c r="AS144" s="3030"/>
      <c r="AT144" s="3031"/>
    </row>
    <row r="145" spans="1:46" ht="17.25" customHeight="1">
      <c r="A145" s="252">
        <v>131</v>
      </c>
      <c r="B145" s="253"/>
      <c r="C145" s="256"/>
      <c r="D145" s="254"/>
      <c r="E145" s="255"/>
      <c r="F145" s="256"/>
      <c r="G145" s="656"/>
      <c r="H145" s="656"/>
      <c r="I145" s="656"/>
      <c r="J145" s="656"/>
      <c r="K145" s="656"/>
      <c r="L145" s="656"/>
      <c r="M145" s="3032"/>
      <c r="N145" s="3032"/>
      <c r="O145" s="3033"/>
      <c r="P145" s="749" t="str">
        <f t="shared" si="6"/>
        <v/>
      </c>
      <c r="Q145" s="235"/>
      <c r="AH145" s="262"/>
      <c r="AI145" s="262"/>
      <c r="AQ145" s="3029" t="str">
        <f t="shared" si="7"/>
        <v/>
      </c>
      <c r="AR145" s="3030"/>
      <c r="AS145" s="3030"/>
      <c r="AT145" s="3031"/>
    </row>
    <row r="146" spans="1:46" ht="17.25" customHeight="1">
      <c r="A146" s="252">
        <v>132</v>
      </c>
      <c r="B146" s="253"/>
      <c r="C146" s="256"/>
      <c r="D146" s="254"/>
      <c r="E146" s="255"/>
      <c r="F146" s="256"/>
      <c r="G146" s="656"/>
      <c r="H146" s="656"/>
      <c r="I146" s="656"/>
      <c r="J146" s="656"/>
      <c r="K146" s="656"/>
      <c r="L146" s="656"/>
      <c r="M146" s="3032"/>
      <c r="N146" s="3032"/>
      <c r="O146" s="3033"/>
      <c r="P146" s="749" t="str">
        <f t="shared" si="6"/>
        <v/>
      </c>
      <c r="Q146" s="235"/>
      <c r="AH146" s="262"/>
      <c r="AI146" s="262"/>
      <c r="AQ146" s="3029" t="str">
        <f t="shared" si="7"/>
        <v/>
      </c>
      <c r="AR146" s="3030"/>
      <c r="AS146" s="3030"/>
      <c r="AT146" s="3031"/>
    </row>
    <row r="147" spans="1:46" ht="17.25" customHeight="1">
      <c r="A147" s="252">
        <v>133</v>
      </c>
      <c r="B147" s="253"/>
      <c r="C147" s="256"/>
      <c r="D147" s="254"/>
      <c r="E147" s="255"/>
      <c r="F147" s="256"/>
      <c r="G147" s="656"/>
      <c r="H147" s="656"/>
      <c r="I147" s="656"/>
      <c r="J147" s="656"/>
      <c r="K147" s="656"/>
      <c r="L147" s="656"/>
      <c r="M147" s="3032"/>
      <c r="N147" s="3032"/>
      <c r="O147" s="3033"/>
      <c r="P147" s="749" t="str">
        <f t="shared" si="6"/>
        <v/>
      </c>
      <c r="Q147" s="235"/>
      <c r="AH147" s="262"/>
      <c r="AI147" s="262"/>
      <c r="AQ147" s="3029" t="str">
        <f t="shared" si="7"/>
        <v/>
      </c>
      <c r="AR147" s="3030"/>
      <c r="AS147" s="3030"/>
      <c r="AT147" s="3031"/>
    </row>
    <row r="148" spans="1:46" ht="17.25" customHeight="1">
      <c r="A148" s="252">
        <v>134</v>
      </c>
      <c r="B148" s="253"/>
      <c r="C148" s="256"/>
      <c r="D148" s="254"/>
      <c r="E148" s="255"/>
      <c r="F148" s="256"/>
      <c r="G148" s="656"/>
      <c r="H148" s="656"/>
      <c r="I148" s="656"/>
      <c r="J148" s="656"/>
      <c r="K148" s="656"/>
      <c r="L148" s="656"/>
      <c r="M148" s="3032"/>
      <c r="N148" s="3032"/>
      <c r="O148" s="3033"/>
      <c r="P148" s="749" t="str">
        <f t="shared" si="6"/>
        <v/>
      </c>
      <c r="Q148" s="235"/>
      <c r="AH148" s="262"/>
      <c r="AI148" s="262"/>
      <c r="AQ148" s="3029" t="str">
        <f t="shared" si="7"/>
        <v/>
      </c>
      <c r="AR148" s="3030"/>
      <c r="AS148" s="3030"/>
      <c r="AT148" s="3031"/>
    </row>
    <row r="149" spans="1:46" ht="17.25" customHeight="1">
      <c r="A149" s="252">
        <v>135</v>
      </c>
      <c r="B149" s="253"/>
      <c r="C149" s="256"/>
      <c r="D149" s="254"/>
      <c r="E149" s="255"/>
      <c r="F149" s="256"/>
      <c r="G149" s="656"/>
      <c r="H149" s="656"/>
      <c r="I149" s="656"/>
      <c r="J149" s="656"/>
      <c r="K149" s="656"/>
      <c r="L149" s="656"/>
      <c r="M149" s="3032"/>
      <c r="N149" s="3032"/>
      <c r="O149" s="3033"/>
      <c r="P149" s="749" t="str">
        <f t="shared" si="6"/>
        <v/>
      </c>
      <c r="Q149" s="235"/>
      <c r="AH149" s="262"/>
      <c r="AI149" s="262"/>
      <c r="AQ149" s="3029" t="str">
        <f t="shared" si="7"/>
        <v/>
      </c>
      <c r="AR149" s="3030"/>
      <c r="AS149" s="3030"/>
      <c r="AT149" s="3031"/>
    </row>
    <row r="150" spans="1:46" ht="17.25" customHeight="1">
      <c r="A150" s="252">
        <v>136</v>
      </c>
      <c r="B150" s="253"/>
      <c r="C150" s="256"/>
      <c r="D150" s="254"/>
      <c r="E150" s="255"/>
      <c r="F150" s="256"/>
      <c r="G150" s="656"/>
      <c r="H150" s="656"/>
      <c r="I150" s="656"/>
      <c r="J150" s="656"/>
      <c r="K150" s="656"/>
      <c r="L150" s="656"/>
      <c r="M150" s="3032"/>
      <c r="N150" s="3032"/>
      <c r="O150" s="3033"/>
      <c r="P150" s="749" t="str">
        <f t="shared" si="6"/>
        <v/>
      </c>
      <c r="Q150" s="235"/>
      <c r="AH150" s="262"/>
      <c r="AI150" s="262"/>
      <c r="AQ150" s="3029" t="str">
        <f t="shared" si="7"/>
        <v/>
      </c>
      <c r="AR150" s="3030"/>
      <c r="AS150" s="3030"/>
      <c r="AT150" s="3031"/>
    </row>
    <row r="151" spans="1:46" ht="17.25" customHeight="1">
      <c r="A151" s="252">
        <v>137</v>
      </c>
      <c r="B151" s="253"/>
      <c r="C151" s="256"/>
      <c r="D151" s="254"/>
      <c r="E151" s="255"/>
      <c r="F151" s="256"/>
      <c r="G151" s="656"/>
      <c r="H151" s="656"/>
      <c r="I151" s="656"/>
      <c r="J151" s="656"/>
      <c r="K151" s="656"/>
      <c r="L151" s="656"/>
      <c r="M151" s="3032"/>
      <c r="N151" s="3032"/>
      <c r="O151" s="3033"/>
      <c r="P151" s="749" t="str">
        <f t="shared" si="6"/>
        <v/>
      </c>
      <c r="Q151" s="235"/>
      <c r="AH151" s="262"/>
      <c r="AI151" s="262"/>
      <c r="AQ151" s="3029" t="str">
        <f t="shared" si="7"/>
        <v/>
      </c>
      <c r="AR151" s="3030"/>
      <c r="AS151" s="3030"/>
      <c r="AT151" s="3031"/>
    </row>
    <row r="152" spans="1:46" ht="17.25" customHeight="1">
      <c r="A152" s="252">
        <v>138</v>
      </c>
      <c r="B152" s="253"/>
      <c r="C152" s="256"/>
      <c r="D152" s="254"/>
      <c r="E152" s="255"/>
      <c r="F152" s="256"/>
      <c r="G152" s="656"/>
      <c r="H152" s="656"/>
      <c r="I152" s="656"/>
      <c r="J152" s="656"/>
      <c r="K152" s="656"/>
      <c r="L152" s="656"/>
      <c r="M152" s="3032"/>
      <c r="N152" s="3032"/>
      <c r="O152" s="3033"/>
      <c r="P152" s="749" t="str">
        <f t="shared" si="6"/>
        <v/>
      </c>
      <c r="Q152" s="235"/>
      <c r="AH152" s="262"/>
      <c r="AI152" s="262"/>
      <c r="AQ152" s="3029" t="str">
        <f t="shared" si="7"/>
        <v/>
      </c>
      <c r="AR152" s="3030"/>
      <c r="AS152" s="3030"/>
      <c r="AT152" s="3031"/>
    </row>
    <row r="153" spans="1:46" ht="17.25" customHeight="1">
      <c r="A153" s="252">
        <v>139</v>
      </c>
      <c r="B153" s="253"/>
      <c r="C153" s="256"/>
      <c r="D153" s="254"/>
      <c r="E153" s="255"/>
      <c r="F153" s="256"/>
      <c r="G153" s="656"/>
      <c r="H153" s="656"/>
      <c r="I153" s="656"/>
      <c r="J153" s="656"/>
      <c r="K153" s="656"/>
      <c r="L153" s="656"/>
      <c r="M153" s="3032"/>
      <c r="N153" s="3032"/>
      <c r="O153" s="3033"/>
      <c r="P153" s="749" t="str">
        <f t="shared" si="6"/>
        <v/>
      </c>
      <c r="Q153" s="235"/>
      <c r="AH153" s="262"/>
      <c r="AI153" s="262"/>
      <c r="AQ153" s="3029" t="str">
        <f t="shared" si="7"/>
        <v/>
      </c>
      <c r="AR153" s="3030"/>
      <c r="AS153" s="3030"/>
      <c r="AT153" s="3031"/>
    </row>
    <row r="154" spans="1:46" ht="17.25" customHeight="1">
      <c r="A154" s="252">
        <v>140</v>
      </c>
      <c r="B154" s="253"/>
      <c r="C154" s="256"/>
      <c r="D154" s="254"/>
      <c r="E154" s="255"/>
      <c r="F154" s="256"/>
      <c r="G154" s="656"/>
      <c r="H154" s="656"/>
      <c r="I154" s="656"/>
      <c r="J154" s="656"/>
      <c r="K154" s="656"/>
      <c r="L154" s="656"/>
      <c r="M154" s="3032"/>
      <c r="N154" s="3032"/>
      <c r="O154" s="3033"/>
      <c r="P154" s="749" t="str">
        <f t="shared" si="6"/>
        <v/>
      </c>
      <c r="Q154" s="235"/>
      <c r="AH154" s="262"/>
      <c r="AI154" s="262"/>
      <c r="AQ154" s="3029" t="str">
        <f t="shared" si="7"/>
        <v/>
      </c>
      <c r="AR154" s="3030"/>
      <c r="AS154" s="3030"/>
      <c r="AT154" s="3031"/>
    </row>
    <row r="155" spans="1:46" ht="17.25" customHeight="1">
      <c r="A155" s="252">
        <v>141</v>
      </c>
      <c r="B155" s="253"/>
      <c r="C155" s="256"/>
      <c r="D155" s="254"/>
      <c r="E155" s="255"/>
      <c r="F155" s="256"/>
      <c r="G155" s="656"/>
      <c r="H155" s="656"/>
      <c r="I155" s="656"/>
      <c r="J155" s="656"/>
      <c r="K155" s="656"/>
      <c r="L155" s="656"/>
      <c r="M155" s="3032"/>
      <c r="N155" s="3032"/>
      <c r="O155" s="3033"/>
      <c r="P155" s="749" t="str">
        <f t="shared" si="6"/>
        <v/>
      </c>
      <c r="Q155" s="235"/>
      <c r="AH155" s="262"/>
      <c r="AI155" s="262"/>
      <c r="AQ155" s="3029" t="str">
        <f t="shared" si="7"/>
        <v/>
      </c>
      <c r="AR155" s="3030"/>
      <c r="AS155" s="3030"/>
      <c r="AT155" s="3031"/>
    </row>
    <row r="156" spans="1:46" ht="17.25" customHeight="1">
      <c r="A156" s="252">
        <v>142</v>
      </c>
      <c r="B156" s="253"/>
      <c r="C156" s="256"/>
      <c r="D156" s="254"/>
      <c r="E156" s="255"/>
      <c r="F156" s="256"/>
      <c r="G156" s="656"/>
      <c r="H156" s="656"/>
      <c r="I156" s="656"/>
      <c r="J156" s="656"/>
      <c r="K156" s="656"/>
      <c r="L156" s="656"/>
      <c r="M156" s="3032"/>
      <c r="N156" s="3032"/>
      <c r="O156" s="3033"/>
      <c r="P156" s="749" t="str">
        <f t="shared" si="6"/>
        <v/>
      </c>
      <c r="Q156" s="235"/>
      <c r="AH156" s="262"/>
      <c r="AI156" s="262"/>
      <c r="AQ156" s="3029" t="str">
        <f t="shared" si="7"/>
        <v/>
      </c>
      <c r="AR156" s="3030"/>
      <c r="AS156" s="3030"/>
      <c r="AT156" s="3031"/>
    </row>
    <row r="157" spans="1:46" ht="17.25" customHeight="1">
      <c r="A157" s="252">
        <v>143</v>
      </c>
      <c r="B157" s="253"/>
      <c r="C157" s="256"/>
      <c r="D157" s="254"/>
      <c r="E157" s="255"/>
      <c r="F157" s="256"/>
      <c r="G157" s="656"/>
      <c r="H157" s="656"/>
      <c r="I157" s="656"/>
      <c r="J157" s="656"/>
      <c r="K157" s="656"/>
      <c r="L157" s="656"/>
      <c r="M157" s="3032"/>
      <c r="N157" s="3032"/>
      <c r="O157" s="3033"/>
      <c r="P157" s="749" t="str">
        <f t="shared" si="6"/>
        <v/>
      </c>
      <c r="Q157" s="235"/>
      <c r="AH157" s="262"/>
      <c r="AI157" s="262"/>
      <c r="AQ157" s="3029" t="str">
        <f t="shared" si="7"/>
        <v/>
      </c>
      <c r="AR157" s="3030"/>
      <c r="AS157" s="3030"/>
      <c r="AT157" s="3031"/>
    </row>
    <row r="158" spans="1:46" ht="17.25" customHeight="1">
      <c r="A158" s="252">
        <v>144</v>
      </c>
      <c r="B158" s="253"/>
      <c r="C158" s="256"/>
      <c r="D158" s="254"/>
      <c r="E158" s="255"/>
      <c r="F158" s="256"/>
      <c r="G158" s="656"/>
      <c r="H158" s="656"/>
      <c r="I158" s="656"/>
      <c r="J158" s="656"/>
      <c r="K158" s="656"/>
      <c r="L158" s="656"/>
      <c r="M158" s="3032"/>
      <c r="N158" s="3032"/>
      <c r="O158" s="3033"/>
      <c r="P158" s="749" t="str">
        <f t="shared" si="6"/>
        <v/>
      </c>
      <c r="Q158" s="235"/>
      <c r="AH158" s="262"/>
      <c r="AI158" s="262"/>
      <c r="AQ158" s="3029" t="str">
        <f t="shared" si="7"/>
        <v/>
      </c>
      <c r="AR158" s="3030"/>
      <c r="AS158" s="3030"/>
      <c r="AT158" s="3031"/>
    </row>
    <row r="159" spans="1:46" ht="17.25" customHeight="1">
      <c r="A159" s="252">
        <v>145</v>
      </c>
      <c r="B159" s="253"/>
      <c r="C159" s="256"/>
      <c r="D159" s="254"/>
      <c r="E159" s="255"/>
      <c r="F159" s="256"/>
      <c r="G159" s="656"/>
      <c r="H159" s="656"/>
      <c r="I159" s="656"/>
      <c r="J159" s="656"/>
      <c r="K159" s="656"/>
      <c r="L159" s="656"/>
      <c r="M159" s="3032"/>
      <c r="N159" s="3032"/>
      <c r="O159" s="3033"/>
      <c r="P159" s="749" t="str">
        <f t="shared" si="6"/>
        <v/>
      </c>
      <c r="Q159" s="235"/>
      <c r="AH159" s="262"/>
      <c r="AI159" s="262"/>
      <c r="AQ159" s="3029" t="str">
        <f t="shared" si="7"/>
        <v/>
      </c>
      <c r="AR159" s="3030"/>
      <c r="AS159" s="3030"/>
      <c r="AT159" s="3031"/>
    </row>
    <row r="160" spans="1:46" ht="17.25" customHeight="1">
      <c r="A160" s="252">
        <v>146</v>
      </c>
      <c r="B160" s="253"/>
      <c r="C160" s="256"/>
      <c r="D160" s="254"/>
      <c r="E160" s="255"/>
      <c r="F160" s="256"/>
      <c r="G160" s="656"/>
      <c r="H160" s="656"/>
      <c r="I160" s="656"/>
      <c r="J160" s="656"/>
      <c r="K160" s="656"/>
      <c r="L160" s="656"/>
      <c r="M160" s="3032"/>
      <c r="N160" s="3032"/>
      <c r="O160" s="3033"/>
      <c r="P160" s="749" t="str">
        <f t="shared" si="6"/>
        <v/>
      </c>
      <c r="Q160" s="235"/>
      <c r="AH160" s="262"/>
      <c r="AI160" s="262"/>
      <c r="AQ160" s="3029" t="str">
        <f t="shared" si="7"/>
        <v/>
      </c>
      <c r="AR160" s="3030"/>
      <c r="AS160" s="3030"/>
      <c r="AT160" s="3031"/>
    </row>
    <row r="161" spans="1:46" ht="17.25" customHeight="1">
      <c r="A161" s="252">
        <v>147</v>
      </c>
      <c r="B161" s="253"/>
      <c r="C161" s="256"/>
      <c r="D161" s="254"/>
      <c r="E161" s="255"/>
      <c r="F161" s="256"/>
      <c r="G161" s="656"/>
      <c r="H161" s="656"/>
      <c r="I161" s="656"/>
      <c r="J161" s="656"/>
      <c r="K161" s="656"/>
      <c r="L161" s="656"/>
      <c r="M161" s="3032"/>
      <c r="N161" s="3032"/>
      <c r="O161" s="3033"/>
      <c r="P161" s="749" t="str">
        <f t="shared" si="6"/>
        <v/>
      </c>
      <c r="Q161" s="235"/>
      <c r="AH161" s="262"/>
      <c r="AI161" s="262"/>
      <c r="AQ161" s="3029" t="str">
        <f t="shared" si="7"/>
        <v/>
      </c>
      <c r="AR161" s="3030"/>
      <c r="AS161" s="3030"/>
      <c r="AT161" s="3031"/>
    </row>
    <row r="162" spans="1:46" ht="17.25" customHeight="1">
      <c r="A162" s="252">
        <v>148</v>
      </c>
      <c r="B162" s="253"/>
      <c r="C162" s="256"/>
      <c r="D162" s="254"/>
      <c r="E162" s="255"/>
      <c r="F162" s="256"/>
      <c r="G162" s="656"/>
      <c r="H162" s="656"/>
      <c r="I162" s="656"/>
      <c r="J162" s="656"/>
      <c r="K162" s="656"/>
      <c r="L162" s="656"/>
      <c r="M162" s="3032"/>
      <c r="N162" s="3032"/>
      <c r="O162" s="3033"/>
      <c r="P162" s="749" t="str">
        <f t="shared" si="6"/>
        <v/>
      </c>
      <c r="Q162" s="235"/>
      <c r="AH162" s="262"/>
      <c r="AI162" s="262"/>
      <c r="AQ162" s="3029" t="str">
        <f t="shared" si="7"/>
        <v/>
      </c>
      <c r="AR162" s="3030"/>
      <c r="AS162" s="3030"/>
      <c r="AT162" s="3031"/>
    </row>
    <row r="163" spans="1:46" ht="17.25" customHeight="1">
      <c r="A163" s="252">
        <v>149</v>
      </c>
      <c r="B163" s="253"/>
      <c r="C163" s="256"/>
      <c r="D163" s="254"/>
      <c r="E163" s="255"/>
      <c r="F163" s="256"/>
      <c r="G163" s="656"/>
      <c r="H163" s="656"/>
      <c r="I163" s="656"/>
      <c r="J163" s="656"/>
      <c r="K163" s="656"/>
      <c r="L163" s="656"/>
      <c r="M163" s="3032"/>
      <c r="N163" s="3032"/>
      <c r="O163" s="3033"/>
      <c r="P163" s="749" t="str">
        <f t="shared" si="6"/>
        <v/>
      </c>
      <c r="Q163" s="235"/>
      <c r="AH163" s="262"/>
      <c r="AI163" s="262"/>
      <c r="AQ163" s="3029" t="str">
        <f t="shared" si="7"/>
        <v/>
      </c>
      <c r="AR163" s="3030"/>
      <c r="AS163" s="3030"/>
      <c r="AT163" s="3031"/>
    </row>
    <row r="164" spans="1:46" ht="17.25" customHeight="1">
      <c r="A164" s="252">
        <v>150</v>
      </c>
      <c r="B164" s="253"/>
      <c r="C164" s="256"/>
      <c r="D164" s="254"/>
      <c r="E164" s="255"/>
      <c r="F164" s="256"/>
      <c r="G164" s="656"/>
      <c r="H164" s="656"/>
      <c r="I164" s="656"/>
      <c r="J164" s="656"/>
      <c r="K164" s="656"/>
      <c r="L164" s="656"/>
      <c r="M164" s="3032"/>
      <c r="N164" s="3032"/>
      <c r="O164" s="3033"/>
      <c r="P164" s="749" t="str">
        <f t="shared" si="6"/>
        <v/>
      </c>
      <c r="Q164" s="235"/>
      <c r="AH164" s="262"/>
      <c r="AI164" s="262"/>
      <c r="AQ164" s="3029" t="str">
        <f t="shared" si="7"/>
        <v/>
      </c>
      <c r="AR164" s="3030"/>
      <c r="AS164" s="3030"/>
      <c r="AT164" s="3031"/>
    </row>
    <row r="165" spans="1:46" ht="17.25" customHeight="1">
      <c r="A165" s="252">
        <v>151</v>
      </c>
      <c r="B165" s="253"/>
      <c r="C165" s="256"/>
      <c r="D165" s="254"/>
      <c r="E165" s="255"/>
      <c r="F165" s="256"/>
      <c r="G165" s="656"/>
      <c r="H165" s="656"/>
      <c r="I165" s="656"/>
      <c r="J165" s="656"/>
      <c r="K165" s="656"/>
      <c r="L165" s="656"/>
      <c r="M165" s="3032"/>
      <c r="N165" s="3032"/>
      <c r="O165" s="3033"/>
      <c r="P165" s="749" t="str">
        <f t="shared" si="6"/>
        <v/>
      </c>
      <c r="Q165" s="235"/>
      <c r="AH165" s="262"/>
      <c r="AI165" s="262"/>
      <c r="AQ165" s="3029" t="str">
        <f t="shared" si="7"/>
        <v/>
      </c>
      <c r="AR165" s="3030"/>
      <c r="AS165" s="3030"/>
      <c r="AT165" s="3031"/>
    </row>
    <row r="166" spans="1:46" ht="17.25" customHeight="1">
      <c r="A166" s="252">
        <v>152</v>
      </c>
      <c r="B166" s="253"/>
      <c r="C166" s="256"/>
      <c r="D166" s="254"/>
      <c r="E166" s="255"/>
      <c r="F166" s="256"/>
      <c r="G166" s="656"/>
      <c r="H166" s="656"/>
      <c r="I166" s="656"/>
      <c r="J166" s="656"/>
      <c r="K166" s="656"/>
      <c r="L166" s="656"/>
      <c r="M166" s="3032"/>
      <c r="N166" s="3032"/>
      <c r="O166" s="3033"/>
      <c r="P166" s="749" t="str">
        <f t="shared" si="6"/>
        <v/>
      </c>
      <c r="Q166" s="235"/>
      <c r="AH166" s="262"/>
      <c r="AI166" s="262"/>
      <c r="AQ166" s="3029" t="str">
        <f t="shared" si="7"/>
        <v/>
      </c>
      <c r="AR166" s="3030"/>
      <c r="AS166" s="3030"/>
      <c r="AT166" s="3031"/>
    </row>
    <row r="167" spans="1:46" ht="17.25" customHeight="1">
      <c r="A167" s="252">
        <v>153</v>
      </c>
      <c r="B167" s="253"/>
      <c r="C167" s="256"/>
      <c r="D167" s="254"/>
      <c r="E167" s="255"/>
      <c r="F167" s="256"/>
      <c r="G167" s="656"/>
      <c r="H167" s="656"/>
      <c r="I167" s="656"/>
      <c r="J167" s="656"/>
      <c r="K167" s="656"/>
      <c r="L167" s="656"/>
      <c r="M167" s="3032"/>
      <c r="N167" s="3032"/>
      <c r="O167" s="3033"/>
      <c r="P167" s="749" t="str">
        <f t="shared" si="6"/>
        <v/>
      </c>
      <c r="Q167" s="235"/>
      <c r="AH167" s="262"/>
      <c r="AI167" s="262"/>
      <c r="AQ167" s="3029" t="str">
        <f t="shared" si="7"/>
        <v/>
      </c>
      <c r="AR167" s="3030"/>
      <c r="AS167" s="3030"/>
      <c r="AT167" s="3031"/>
    </row>
    <row r="168" spans="1:46" ht="17.25" customHeight="1">
      <c r="A168" s="252">
        <v>154</v>
      </c>
      <c r="B168" s="253"/>
      <c r="C168" s="256"/>
      <c r="D168" s="254"/>
      <c r="E168" s="255"/>
      <c r="F168" s="256"/>
      <c r="G168" s="656"/>
      <c r="H168" s="656"/>
      <c r="I168" s="656"/>
      <c r="J168" s="656"/>
      <c r="K168" s="656"/>
      <c r="L168" s="656"/>
      <c r="M168" s="3032"/>
      <c r="N168" s="3032"/>
      <c r="O168" s="3033"/>
      <c r="P168" s="749" t="str">
        <f t="shared" si="6"/>
        <v/>
      </c>
      <c r="Q168" s="235"/>
      <c r="AH168" s="262"/>
      <c r="AI168" s="262"/>
      <c r="AQ168" s="3029" t="str">
        <f t="shared" si="7"/>
        <v/>
      </c>
      <c r="AR168" s="3030"/>
      <c r="AS168" s="3030"/>
      <c r="AT168" s="3031"/>
    </row>
    <row r="169" spans="1:46" ht="17.25" customHeight="1">
      <c r="A169" s="252">
        <v>155</v>
      </c>
      <c r="B169" s="253"/>
      <c r="C169" s="256"/>
      <c r="D169" s="254"/>
      <c r="E169" s="255"/>
      <c r="F169" s="256"/>
      <c r="G169" s="656"/>
      <c r="H169" s="656"/>
      <c r="I169" s="656"/>
      <c r="J169" s="656"/>
      <c r="K169" s="656"/>
      <c r="L169" s="656"/>
      <c r="M169" s="3032"/>
      <c r="N169" s="3032"/>
      <c r="O169" s="3033"/>
      <c r="P169" s="749" t="str">
        <f t="shared" si="6"/>
        <v/>
      </c>
      <c r="Q169" s="235"/>
      <c r="AH169" s="262"/>
      <c r="AI169" s="262"/>
      <c r="AQ169" s="3029" t="str">
        <f t="shared" si="7"/>
        <v/>
      </c>
      <c r="AR169" s="3030"/>
      <c r="AS169" s="3030"/>
      <c r="AT169" s="3031"/>
    </row>
    <row r="170" spans="1:46" ht="17.25" customHeight="1">
      <c r="A170" s="252">
        <v>156</v>
      </c>
      <c r="B170" s="253"/>
      <c r="C170" s="256"/>
      <c r="D170" s="254"/>
      <c r="E170" s="255"/>
      <c r="F170" s="256"/>
      <c r="G170" s="656"/>
      <c r="H170" s="656"/>
      <c r="I170" s="656"/>
      <c r="J170" s="656"/>
      <c r="K170" s="656"/>
      <c r="L170" s="656"/>
      <c r="M170" s="3032"/>
      <c r="N170" s="3032"/>
      <c r="O170" s="3033"/>
      <c r="P170" s="749" t="str">
        <f t="shared" si="6"/>
        <v/>
      </c>
      <c r="Q170" s="235"/>
      <c r="AH170" s="262"/>
      <c r="AI170" s="262"/>
      <c r="AQ170" s="3029" t="str">
        <f t="shared" si="7"/>
        <v/>
      </c>
      <c r="AR170" s="3030"/>
      <c r="AS170" s="3030"/>
      <c r="AT170" s="3031"/>
    </row>
    <row r="171" spans="1:46" ht="17.25" customHeight="1">
      <c r="A171" s="252">
        <v>157</v>
      </c>
      <c r="B171" s="253"/>
      <c r="C171" s="256"/>
      <c r="D171" s="254"/>
      <c r="E171" s="255"/>
      <c r="F171" s="256"/>
      <c r="G171" s="656"/>
      <c r="H171" s="656"/>
      <c r="I171" s="656"/>
      <c r="J171" s="656"/>
      <c r="K171" s="656"/>
      <c r="L171" s="656"/>
      <c r="M171" s="3032"/>
      <c r="N171" s="3032"/>
      <c r="O171" s="3033"/>
      <c r="P171" s="749" t="str">
        <f t="shared" si="6"/>
        <v/>
      </c>
      <c r="Q171" s="235"/>
      <c r="AH171" s="262"/>
      <c r="AI171" s="262"/>
      <c r="AQ171" s="3029" t="str">
        <f t="shared" si="7"/>
        <v/>
      </c>
      <c r="AR171" s="3030"/>
      <c r="AS171" s="3030"/>
      <c r="AT171" s="3031"/>
    </row>
    <row r="172" spans="1:46" ht="17.25" customHeight="1">
      <c r="A172" s="252">
        <v>158</v>
      </c>
      <c r="B172" s="253"/>
      <c r="C172" s="256"/>
      <c r="D172" s="254"/>
      <c r="E172" s="255"/>
      <c r="F172" s="256"/>
      <c r="G172" s="656"/>
      <c r="H172" s="656"/>
      <c r="I172" s="656"/>
      <c r="J172" s="656"/>
      <c r="K172" s="656"/>
      <c r="L172" s="656"/>
      <c r="M172" s="3032"/>
      <c r="N172" s="3032"/>
      <c r="O172" s="3033"/>
      <c r="P172" s="749" t="str">
        <f t="shared" si="6"/>
        <v/>
      </c>
      <c r="Q172" s="235"/>
      <c r="AH172" s="262"/>
      <c r="AI172" s="262"/>
      <c r="AQ172" s="3029" t="str">
        <f t="shared" si="7"/>
        <v/>
      </c>
      <c r="AR172" s="3030"/>
      <c r="AS172" s="3030"/>
      <c r="AT172" s="3031"/>
    </row>
    <row r="173" spans="1:46" ht="17.25" customHeight="1">
      <c r="A173" s="252">
        <v>159</v>
      </c>
      <c r="B173" s="253"/>
      <c r="C173" s="256"/>
      <c r="D173" s="254"/>
      <c r="E173" s="255"/>
      <c r="F173" s="256"/>
      <c r="G173" s="656"/>
      <c r="H173" s="656"/>
      <c r="I173" s="656"/>
      <c r="J173" s="656"/>
      <c r="K173" s="656"/>
      <c r="L173" s="656"/>
      <c r="M173" s="3032"/>
      <c r="N173" s="3032"/>
      <c r="O173" s="3033"/>
      <c r="P173" s="749" t="str">
        <f t="shared" si="6"/>
        <v/>
      </c>
      <c r="Q173" s="235"/>
      <c r="AH173" s="262"/>
      <c r="AI173" s="262"/>
      <c r="AQ173" s="3029" t="str">
        <f t="shared" si="7"/>
        <v/>
      </c>
      <c r="AR173" s="3030"/>
      <c r="AS173" s="3030"/>
      <c r="AT173" s="3031"/>
    </row>
    <row r="174" spans="1:46" ht="17.25" customHeight="1">
      <c r="A174" s="252">
        <v>160</v>
      </c>
      <c r="B174" s="253"/>
      <c r="C174" s="256"/>
      <c r="D174" s="254"/>
      <c r="E174" s="255"/>
      <c r="F174" s="256"/>
      <c r="G174" s="656"/>
      <c r="H174" s="656"/>
      <c r="I174" s="656"/>
      <c r="J174" s="656"/>
      <c r="K174" s="656"/>
      <c r="L174" s="656"/>
      <c r="M174" s="3032"/>
      <c r="N174" s="3032"/>
      <c r="O174" s="3033"/>
      <c r="P174" s="749" t="str">
        <f t="shared" si="6"/>
        <v/>
      </c>
      <c r="Q174" s="235"/>
      <c r="AH174" s="262"/>
      <c r="AI174" s="262"/>
      <c r="AQ174" s="3029" t="str">
        <f t="shared" si="7"/>
        <v/>
      </c>
      <c r="AR174" s="3030"/>
      <c r="AS174" s="3030"/>
      <c r="AT174" s="3031"/>
    </row>
    <row r="175" spans="1:46" ht="17.25" customHeight="1">
      <c r="A175" s="252">
        <v>161</v>
      </c>
      <c r="B175" s="253"/>
      <c r="C175" s="256"/>
      <c r="D175" s="254"/>
      <c r="E175" s="255"/>
      <c r="F175" s="256"/>
      <c r="G175" s="656"/>
      <c r="H175" s="656"/>
      <c r="I175" s="656"/>
      <c r="J175" s="656"/>
      <c r="K175" s="656"/>
      <c r="L175" s="656"/>
      <c r="M175" s="3032"/>
      <c r="N175" s="3032"/>
      <c r="O175" s="3033"/>
      <c r="P175" s="749" t="str">
        <f t="shared" si="6"/>
        <v/>
      </c>
      <c r="Q175" s="235"/>
      <c r="AH175" s="262"/>
      <c r="AI175" s="262"/>
      <c r="AQ175" s="3029" t="str">
        <f t="shared" si="7"/>
        <v/>
      </c>
      <c r="AR175" s="3030"/>
      <c r="AS175" s="3030"/>
      <c r="AT175" s="3031"/>
    </row>
    <row r="176" spans="1:46" ht="17.25" customHeight="1">
      <c r="A176" s="252">
        <v>162</v>
      </c>
      <c r="B176" s="253"/>
      <c r="C176" s="256"/>
      <c r="D176" s="254"/>
      <c r="E176" s="255"/>
      <c r="F176" s="256"/>
      <c r="G176" s="656"/>
      <c r="H176" s="656"/>
      <c r="I176" s="656"/>
      <c r="J176" s="656"/>
      <c r="K176" s="656"/>
      <c r="L176" s="656"/>
      <c r="M176" s="3032"/>
      <c r="N176" s="3032"/>
      <c r="O176" s="3033"/>
      <c r="P176" s="749" t="str">
        <f t="shared" si="6"/>
        <v/>
      </c>
      <c r="Q176" s="235"/>
      <c r="AH176" s="262"/>
      <c r="AI176" s="262"/>
      <c r="AQ176" s="3029" t="str">
        <f t="shared" si="7"/>
        <v/>
      </c>
      <c r="AR176" s="3030"/>
      <c r="AS176" s="3030"/>
      <c r="AT176" s="3031"/>
    </row>
    <row r="177" spans="1:46" ht="17.25" customHeight="1">
      <c r="A177" s="252">
        <v>163</v>
      </c>
      <c r="B177" s="253"/>
      <c r="C177" s="256"/>
      <c r="D177" s="254"/>
      <c r="E177" s="255"/>
      <c r="F177" s="256"/>
      <c r="G177" s="656"/>
      <c r="H177" s="656"/>
      <c r="I177" s="656"/>
      <c r="J177" s="656"/>
      <c r="K177" s="656"/>
      <c r="L177" s="656"/>
      <c r="M177" s="3032"/>
      <c r="N177" s="3032"/>
      <c r="O177" s="3033"/>
      <c r="P177" s="749" t="str">
        <f t="shared" si="6"/>
        <v/>
      </c>
      <c r="Q177" s="235"/>
      <c r="AH177" s="262"/>
      <c r="AI177" s="262"/>
      <c r="AQ177" s="3029" t="str">
        <f t="shared" si="7"/>
        <v/>
      </c>
      <c r="AR177" s="3030"/>
      <c r="AS177" s="3030"/>
      <c r="AT177" s="3031"/>
    </row>
    <row r="178" spans="1:46" ht="17.25" customHeight="1">
      <c r="A178" s="252">
        <v>164</v>
      </c>
      <c r="B178" s="253"/>
      <c r="C178" s="256"/>
      <c r="D178" s="254"/>
      <c r="E178" s="255"/>
      <c r="F178" s="256"/>
      <c r="G178" s="656"/>
      <c r="H178" s="656"/>
      <c r="I178" s="656"/>
      <c r="J178" s="656"/>
      <c r="K178" s="656"/>
      <c r="L178" s="656"/>
      <c r="M178" s="3032"/>
      <c r="N178" s="3032"/>
      <c r="O178" s="3033"/>
      <c r="P178" s="749" t="str">
        <f t="shared" si="6"/>
        <v/>
      </c>
      <c r="Q178" s="235"/>
      <c r="AH178" s="262"/>
      <c r="AI178" s="262"/>
      <c r="AQ178" s="3029" t="str">
        <f t="shared" si="7"/>
        <v/>
      </c>
      <c r="AR178" s="3030"/>
      <c r="AS178" s="3030"/>
      <c r="AT178" s="3031"/>
    </row>
    <row r="179" spans="1:46" ht="17.25" customHeight="1">
      <c r="A179" s="252">
        <v>165</v>
      </c>
      <c r="B179" s="253"/>
      <c r="C179" s="256"/>
      <c r="D179" s="254"/>
      <c r="E179" s="255"/>
      <c r="F179" s="256"/>
      <c r="G179" s="656"/>
      <c r="H179" s="656"/>
      <c r="I179" s="656"/>
      <c r="J179" s="656"/>
      <c r="K179" s="656"/>
      <c r="L179" s="656"/>
      <c r="M179" s="3032"/>
      <c r="N179" s="3032"/>
      <c r="O179" s="3033"/>
      <c r="P179" s="749" t="str">
        <f t="shared" si="6"/>
        <v/>
      </c>
      <c r="Q179" s="235"/>
      <c r="AH179" s="262"/>
      <c r="AI179" s="262"/>
      <c r="AQ179" s="3029" t="str">
        <f t="shared" si="7"/>
        <v/>
      </c>
      <c r="AR179" s="3030"/>
      <c r="AS179" s="3030"/>
      <c r="AT179" s="3031"/>
    </row>
    <row r="180" spans="1:46" ht="17.25" customHeight="1">
      <c r="A180" s="252">
        <v>166</v>
      </c>
      <c r="B180" s="253"/>
      <c r="C180" s="256"/>
      <c r="D180" s="254"/>
      <c r="E180" s="255"/>
      <c r="F180" s="256"/>
      <c r="G180" s="656"/>
      <c r="H180" s="656"/>
      <c r="I180" s="656"/>
      <c r="J180" s="656"/>
      <c r="K180" s="656"/>
      <c r="L180" s="656"/>
      <c r="M180" s="3032"/>
      <c r="N180" s="3032"/>
      <c r="O180" s="3033"/>
      <c r="P180" s="749" t="str">
        <f t="shared" si="6"/>
        <v/>
      </c>
      <c r="Q180" s="235"/>
      <c r="AH180" s="262"/>
      <c r="AI180" s="262"/>
      <c r="AQ180" s="3029" t="str">
        <f t="shared" si="7"/>
        <v/>
      </c>
      <c r="AR180" s="3030"/>
      <c r="AS180" s="3030"/>
      <c r="AT180" s="3031"/>
    </row>
    <row r="181" spans="1:46" ht="17.25" customHeight="1">
      <c r="A181" s="252">
        <v>167</v>
      </c>
      <c r="B181" s="253"/>
      <c r="C181" s="256"/>
      <c r="D181" s="254"/>
      <c r="E181" s="255"/>
      <c r="F181" s="256"/>
      <c r="G181" s="656"/>
      <c r="H181" s="656"/>
      <c r="I181" s="656"/>
      <c r="J181" s="656"/>
      <c r="K181" s="656"/>
      <c r="L181" s="656"/>
      <c r="M181" s="3032"/>
      <c r="N181" s="3032"/>
      <c r="O181" s="3033"/>
      <c r="P181" s="749" t="str">
        <f t="shared" si="6"/>
        <v/>
      </c>
      <c r="Q181" s="235"/>
      <c r="AH181" s="262"/>
      <c r="AI181" s="262"/>
      <c r="AQ181" s="3029" t="str">
        <f t="shared" si="7"/>
        <v/>
      </c>
      <c r="AR181" s="3030"/>
      <c r="AS181" s="3030"/>
      <c r="AT181" s="3031"/>
    </row>
    <row r="182" spans="1:46" ht="17.25" customHeight="1">
      <c r="A182" s="252">
        <v>168</v>
      </c>
      <c r="B182" s="253"/>
      <c r="C182" s="256"/>
      <c r="D182" s="254"/>
      <c r="E182" s="255"/>
      <c r="F182" s="256"/>
      <c r="G182" s="656"/>
      <c r="H182" s="656"/>
      <c r="I182" s="656"/>
      <c r="J182" s="656"/>
      <c r="K182" s="656"/>
      <c r="L182" s="656"/>
      <c r="M182" s="3032"/>
      <c r="N182" s="3032"/>
      <c r="O182" s="3033"/>
      <c r="P182" s="749" t="str">
        <f t="shared" si="6"/>
        <v/>
      </c>
      <c r="Q182" s="235"/>
      <c r="AH182" s="262"/>
      <c r="AI182" s="262"/>
      <c r="AQ182" s="3029" t="str">
        <f t="shared" si="7"/>
        <v/>
      </c>
      <c r="AR182" s="3030"/>
      <c r="AS182" s="3030"/>
      <c r="AT182" s="3031"/>
    </row>
    <row r="183" spans="1:46" ht="17.25" customHeight="1">
      <c r="A183" s="252">
        <v>169</v>
      </c>
      <c r="B183" s="253"/>
      <c r="C183" s="256"/>
      <c r="D183" s="254"/>
      <c r="E183" s="255"/>
      <c r="F183" s="256"/>
      <c r="G183" s="656"/>
      <c r="H183" s="656"/>
      <c r="I183" s="656"/>
      <c r="J183" s="656"/>
      <c r="K183" s="656"/>
      <c r="L183" s="656"/>
      <c r="M183" s="3032"/>
      <c r="N183" s="3032"/>
      <c r="O183" s="3033"/>
      <c r="P183" s="749" t="str">
        <f t="shared" si="6"/>
        <v/>
      </c>
      <c r="Q183" s="235"/>
      <c r="AH183" s="262"/>
      <c r="AI183" s="262"/>
      <c r="AQ183" s="3029" t="str">
        <f t="shared" si="7"/>
        <v/>
      </c>
      <c r="AR183" s="3030"/>
      <c r="AS183" s="3030"/>
      <c r="AT183" s="3031"/>
    </row>
    <row r="184" spans="1:46" ht="17.25" customHeight="1">
      <c r="A184" s="252">
        <v>170</v>
      </c>
      <c r="B184" s="253"/>
      <c r="C184" s="256"/>
      <c r="D184" s="254"/>
      <c r="E184" s="255"/>
      <c r="F184" s="256"/>
      <c r="G184" s="656"/>
      <c r="H184" s="656"/>
      <c r="I184" s="656"/>
      <c r="J184" s="656"/>
      <c r="K184" s="656"/>
      <c r="L184" s="656"/>
      <c r="M184" s="3032"/>
      <c r="N184" s="3032"/>
      <c r="O184" s="3033"/>
      <c r="P184" s="749" t="str">
        <f t="shared" si="6"/>
        <v/>
      </c>
      <c r="Q184" s="235"/>
      <c r="AH184" s="262"/>
      <c r="AI184" s="262"/>
      <c r="AQ184" s="3029" t="str">
        <f t="shared" si="7"/>
        <v/>
      </c>
      <c r="AR184" s="3030"/>
      <c r="AS184" s="3030"/>
      <c r="AT184" s="3031"/>
    </row>
    <row r="185" spans="1:46" ht="17.25" customHeight="1">
      <c r="A185" s="252">
        <v>171</v>
      </c>
      <c r="B185" s="253"/>
      <c r="C185" s="256"/>
      <c r="D185" s="254"/>
      <c r="E185" s="255"/>
      <c r="F185" s="256"/>
      <c r="G185" s="656"/>
      <c r="H185" s="656"/>
      <c r="I185" s="656"/>
      <c r="J185" s="656"/>
      <c r="K185" s="656"/>
      <c r="L185" s="656"/>
      <c r="M185" s="3032"/>
      <c r="N185" s="3032"/>
      <c r="O185" s="3033"/>
      <c r="P185" s="749" t="str">
        <f t="shared" si="6"/>
        <v/>
      </c>
      <c r="Q185" s="235"/>
      <c r="AH185" s="262"/>
      <c r="AI185" s="262"/>
      <c r="AQ185" s="3029" t="str">
        <f t="shared" si="7"/>
        <v/>
      </c>
      <c r="AR185" s="3030"/>
      <c r="AS185" s="3030"/>
      <c r="AT185" s="3031"/>
    </row>
    <row r="186" spans="1:46" ht="17.25" customHeight="1">
      <c r="A186" s="252">
        <v>172</v>
      </c>
      <c r="B186" s="253"/>
      <c r="C186" s="256"/>
      <c r="D186" s="254"/>
      <c r="E186" s="255"/>
      <c r="F186" s="256"/>
      <c r="G186" s="656"/>
      <c r="H186" s="656"/>
      <c r="I186" s="656"/>
      <c r="J186" s="656"/>
      <c r="K186" s="656"/>
      <c r="L186" s="656"/>
      <c r="M186" s="3032"/>
      <c r="N186" s="3032"/>
      <c r="O186" s="3033"/>
      <c r="P186" s="749" t="str">
        <f t="shared" si="6"/>
        <v/>
      </c>
      <c r="Q186" s="235"/>
      <c r="AH186" s="262"/>
      <c r="AI186" s="262"/>
      <c r="AQ186" s="3029" t="str">
        <f t="shared" si="7"/>
        <v/>
      </c>
      <c r="AR186" s="3030"/>
      <c r="AS186" s="3030"/>
      <c r="AT186" s="3031"/>
    </row>
    <row r="187" spans="1:46" ht="17.25" customHeight="1">
      <c r="A187" s="252">
        <v>173</v>
      </c>
      <c r="B187" s="253"/>
      <c r="C187" s="256"/>
      <c r="D187" s="254"/>
      <c r="E187" s="255"/>
      <c r="F187" s="256"/>
      <c r="G187" s="656"/>
      <c r="H187" s="656"/>
      <c r="I187" s="656"/>
      <c r="J187" s="656"/>
      <c r="K187" s="656"/>
      <c r="L187" s="656"/>
      <c r="M187" s="3032"/>
      <c r="N187" s="3032"/>
      <c r="O187" s="3033"/>
      <c r="P187" s="749" t="str">
        <f t="shared" si="6"/>
        <v/>
      </c>
      <c r="Q187" s="235"/>
      <c r="AH187" s="262"/>
      <c r="AI187" s="262"/>
      <c r="AQ187" s="3029" t="str">
        <f t="shared" si="7"/>
        <v/>
      </c>
      <c r="AR187" s="3030"/>
      <c r="AS187" s="3030"/>
      <c r="AT187" s="3031"/>
    </row>
    <row r="188" spans="1:46" ht="17.25" customHeight="1">
      <c r="A188" s="252">
        <v>174</v>
      </c>
      <c r="B188" s="253"/>
      <c r="C188" s="256"/>
      <c r="D188" s="254"/>
      <c r="E188" s="255"/>
      <c r="F188" s="256"/>
      <c r="G188" s="656"/>
      <c r="H188" s="656"/>
      <c r="I188" s="656"/>
      <c r="J188" s="656"/>
      <c r="K188" s="656"/>
      <c r="L188" s="656"/>
      <c r="M188" s="3032"/>
      <c r="N188" s="3032"/>
      <c r="O188" s="3033"/>
      <c r="P188" s="749" t="str">
        <f t="shared" si="6"/>
        <v/>
      </c>
      <c r="Q188" s="235"/>
      <c r="AH188" s="262"/>
      <c r="AI188" s="262"/>
      <c r="AQ188" s="3029" t="str">
        <f t="shared" si="7"/>
        <v/>
      </c>
      <c r="AR188" s="3030"/>
      <c r="AS188" s="3030"/>
      <c r="AT188" s="3031"/>
    </row>
    <row r="189" spans="1:46" ht="17.25" customHeight="1">
      <c r="A189" s="252">
        <v>175</v>
      </c>
      <c r="B189" s="253"/>
      <c r="C189" s="256"/>
      <c r="D189" s="254"/>
      <c r="E189" s="255"/>
      <c r="F189" s="256"/>
      <c r="G189" s="656"/>
      <c r="H189" s="656"/>
      <c r="I189" s="656"/>
      <c r="J189" s="656"/>
      <c r="K189" s="656"/>
      <c r="L189" s="656"/>
      <c r="M189" s="3032"/>
      <c r="N189" s="3032"/>
      <c r="O189" s="3033"/>
      <c r="P189" s="749" t="str">
        <f t="shared" si="6"/>
        <v/>
      </c>
      <c r="Q189" s="235"/>
      <c r="AH189" s="262"/>
      <c r="AI189" s="262"/>
      <c r="AQ189" s="3029" t="str">
        <f t="shared" si="7"/>
        <v/>
      </c>
      <c r="AR189" s="3030"/>
      <c r="AS189" s="3030"/>
      <c r="AT189" s="3031"/>
    </row>
    <row r="190" spans="1:46" ht="17.25" customHeight="1">
      <c r="A190" s="252">
        <v>176</v>
      </c>
      <c r="B190" s="253"/>
      <c r="C190" s="256"/>
      <c r="D190" s="254"/>
      <c r="E190" s="255"/>
      <c r="F190" s="256"/>
      <c r="G190" s="656"/>
      <c r="H190" s="656"/>
      <c r="I190" s="656"/>
      <c r="J190" s="656"/>
      <c r="K190" s="656"/>
      <c r="L190" s="656"/>
      <c r="M190" s="3032"/>
      <c r="N190" s="3032"/>
      <c r="O190" s="3033"/>
      <c r="P190" s="749" t="str">
        <f t="shared" si="6"/>
        <v/>
      </c>
      <c r="Q190" s="235"/>
      <c r="AH190" s="262"/>
      <c r="AI190" s="262"/>
      <c r="AQ190" s="3029" t="str">
        <f t="shared" si="7"/>
        <v/>
      </c>
      <c r="AR190" s="3030"/>
      <c r="AS190" s="3030"/>
      <c r="AT190" s="3031"/>
    </row>
    <row r="191" spans="1:46" ht="17.25" customHeight="1">
      <c r="A191" s="252">
        <v>177</v>
      </c>
      <c r="B191" s="253"/>
      <c r="C191" s="256"/>
      <c r="D191" s="254"/>
      <c r="E191" s="255"/>
      <c r="F191" s="256"/>
      <c r="G191" s="656"/>
      <c r="H191" s="656"/>
      <c r="I191" s="656"/>
      <c r="J191" s="656"/>
      <c r="K191" s="656"/>
      <c r="L191" s="656"/>
      <c r="M191" s="3032"/>
      <c r="N191" s="3032"/>
      <c r="O191" s="3033"/>
      <c r="P191" s="749" t="str">
        <f t="shared" si="6"/>
        <v/>
      </c>
      <c r="Q191" s="235"/>
      <c r="AH191" s="262"/>
      <c r="AI191" s="262"/>
      <c r="AQ191" s="3029" t="str">
        <f t="shared" si="7"/>
        <v/>
      </c>
      <c r="AR191" s="3030"/>
      <c r="AS191" s="3030"/>
      <c r="AT191" s="3031"/>
    </row>
    <row r="192" spans="1:46" ht="17.25" customHeight="1">
      <c r="A192" s="252">
        <v>178</v>
      </c>
      <c r="B192" s="253"/>
      <c r="C192" s="256"/>
      <c r="D192" s="254"/>
      <c r="E192" s="255"/>
      <c r="F192" s="256"/>
      <c r="G192" s="656"/>
      <c r="H192" s="656"/>
      <c r="I192" s="656"/>
      <c r="J192" s="656"/>
      <c r="K192" s="656"/>
      <c r="L192" s="656"/>
      <c r="M192" s="3032"/>
      <c r="N192" s="3032"/>
      <c r="O192" s="3033"/>
      <c r="P192" s="749" t="str">
        <f t="shared" si="6"/>
        <v/>
      </c>
      <c r="Q192" s="235"/>
      <c r="AH192" s="262"/>
      <c r="AI192" s="262"/>
      <c r="AQ192" s="3029" t="str">
        <f t="shared" si="7"/>
        <v/>
      </c>
      <c r="AR192" s="3030"/>
      <c r="AS192" s="3030"/>
      <c r="AT192" s="3031"/>
    </row>
    <row r="193" spans="1:46" ht="17.25" customHeight="1">
      <c r="A193" s="252">
        <v>179</v>
      </c>
      <c r="B193" s="253"/>
      <c r="C193" s="256"/>
      <c r="D193" s="254"/>
      <c r="E193" s="255"/>
      <c r="F193" s="256"/>
      <c r="G193" s="656"/>
      <c r="H193" s="656"/>
      <c r="I193" s="656"/>
      <c r="J193" s="656"/>
      <c r="K193" s="656"/>
      <c r="L193" s="656"/>
      <c r="M193" s="3032"/>
      <c r="N193" s="3032"/>
      <c r="O193" s="3033"/>
      <c r="P193" s="749" t="str">
        <f t="shared" si="6"/>
        <v/>
      </c>
      <c r="Q193" s="235"/>
      <c r="AH193" s="262"/>
      <c r="AI193" s="262"/>
      <c r="AQ193" s="3029" t="str">
        <f t="shared" si="7"/>
        <v/>
      </c>
      <c r="AR193" s="3030"/>
      <c r="AS193" s="3030"/>
      <c r="AT193" s="3031"/>
    </row>
    <row r="194" spans="1:46" ht="17.25" customHeight="1">
      <c r="A194" s="252">
        <v>180</v>
      </c>
      <c r="B194" s="253"/>
      <c r="C194" s="256"/>
      <c r="D194" s="254"/>
      <c r="E194" s="255"/>
      <c r="F194" s="256"/>
      <c r="G194" s="656"/>
      <c r="H194" s="656"/>
      <c r="I194" s="656"/>
      <c r="J194" s="656"/>
      <c r="K194" s="656"/>
      <c r="L194" s="656"/>
      <c r="M194" s="3032"/>
      <c r="N194" s="3032"/>
      <c r="O194" s="3033"/>
      <c r="P194" s="749" t="str">
        <f t="shared" si="6"/>
        <v/>
      </c>
      <c r="Q194" s="235"/>
      <c r="AH194" s="262"/>
      <c r="AI194" s="262"/>
      <c r="AQ194" s="3029" t="str">
        <f t="shared" si="7"/>
        <v/>
      </c>
      <c r="AR194" s="3030"/>
      <c r="AS194" s="3030"/>
      <c r="AT194" s="3031"/>
    </row>
    <row r="195" spans="1:46" ht="17.25" customHeight="1">
      <c r="A195" s="252">
        <v>181</v>
      </c>
      <c r="B195" s="253"/>
      <c r="C195" s="256"/>
      <c r="D195" s="254"/>
      <c r="E195" s="255"/>
      <c r="F195" s="256"/>
      <c r="G195" s="656"/>
      <c r="H195" s="656"/>
      <c r="I195" s="656"/>
      <c r="J195" s="656"/>
      <c r="K195" s="656"/>
      <c r="L195" s="656"/>
      <c r="M195" s="3032"/>
      <c r="N195" s="3032"/>
      <c r="O195" s="3033"/>
      <c r="P195" s="749" t="str">
        <f t="shared" si="6"/>
        <v/>
      </c>
      <c r="Q195" s="235"/>
      <c r="AH195" s="262"/>
      <c r="AI195" s="262"/>
      <c r="AQ195" s="3029" t="str">
        <f t="shared" si="7"/>
        <v/>
      </c>
      <c r="AR195" s="3030"/>
      <c r="AS195" s="3030"/>
      <c r="AT195" s="3031"/>
    </row>
    <row r="196" spans="1:46" ht="17.25" customHeight="1">
      <c r="A196" s="252">
        <v>182</v>
      </c>
      <c r="B196" s="253"/>
      <c r="C196" s="256"/>
      <c r="D196" s="254"/>
      <c r="E196" s="255"/>
      <c r="F196" s="256"/>
      <c r="G196" s="656"/>
      <c r="H196" s="656"/>
      <c r="I196" s="656"/>
      <c r="J196" s="656"/>
      <c r="K196" s="656"/>
      <c r="L196" s="656"/>
      <c r="M196" s="3032"/>
      <c r="N196" s="3032"/>
      <c r="O196" s="3033"/>
      <c r="P196" s="749" t="str">
        <f t="shared" si="6"/>
        <v/>
      </c>
      <c r="Q196" s="235"/>
      <c r="AH196" s="262"/>
      <c r="AI196" s="262"/>
      <c r="AQ196" s="3029" t="str">
        <f t="shared" si="7"/>
        <v/>
      </c>
      <c r="AR196" s="3030"/>
      <c r="AS196" s="3030"/>
      <c r="AT196" s="3031"/>
    </row>
    <row r="197" spans="1:46" ht="17.25" customHeight="1">
      <c r="A197" s="252">
        <v>183</v>
      </c>
      <c r="B197" s="253"/>
      <c r="C197" s="256"/>
      <c r="D197" s="254"/>
      <c r="E197" s="255"/>
      <c r="F197" s="256"/>
      <c r="G197" s="656"/>
      <c r="H197" s="656"/>
      <c r="I197" s="656"/>
      <c r="J197" s="656"/>
      <c r="K197" s="656"/>
      <c r="L197" s="656"/>
      <c r="M197" s="3032"/>
      <c r="N197" s="3032"/>
      <c r="O197" s="3033"/>
      <c r="P197" s="749" t="str">
        <f t="shared" si="6"/>
        <v/>
      </c>
      <c r="Q197" s="235"/>
      <c r="AH197" s="262"/>
      <c r="AI197" s="262"/>
      <c r="AQ197" s="3029" t="str">
        <f t="shared" si="7"/>
        <v/>
      </c>
      <c r="AR197" s="3030"/>
      <c r="AS197" s="3030"/>
      <c r="AT197" s="3031"/>
    </row>
    <row r="198" spans="1:46" ht="17.25" customHeight="1">
      <c r="A198" s="252">
        <v>184</v>
      </c>
      <c r="B198" s="253"/>
      <c r="C198" s="256"/>
      <c r="D198" s="254"/>
      <c r="E198" s="255"/>
      <c r="F198" s="256"/>
      <c r="G198" s="656"/>
      <c r="H198" s="656"/>
      <c r="I198" s="656"/>
      <c r="J198" s="656"/>
      <c r="K198" s="656"/>
      <c r="L198" s="656"/>
      <c r="M198" s="3032"/>
      <c r="N198" s="3032"/>
      <c r="O198" s="3033"/>
      <c r="P198" s="749" t="str">
        <f t="shared" si="6"/>
        <v/>
      </c>
      <c r="Q198" s="235"/>
      <c r="AH198" s="262"/>
      <c r="AI198" s="262"/>
      <c r="AQ198" s="3029" t="str">
        <f t="shared" si="7"/>
        <v/>
      </c>
      <c r="AR198" s="3030"/>
      <c r="AS198" s="3030"/>
      <c r="AT198" s="3031"/>
    </row>
    <row r="199" spans="1:46" ht="17.25" customHeight="1">
      <c r="A199" s="252">
        <v>185</v>
      </c>
      <c r="B199" s="253"/>
      <c r="C199" s="256"/>
      <c r="D199" s="254"/>
      <c r="E199" s="255"/>
      <c r="F199" s="256"/>
      <c r="G199" s="656"/>
      <c r="H199" s="656"/>
      <c r="I199" s="656"/>
      <c r="J199" s="656"/>
      <c r="K199" s="656"/>
      <c r="L199" s="656"/>
      <c r="M199" s="3032"/>
      <c r="N199" s="3032"/>
      <c r="O199" s="3033"/>
      <c r="P199" s="749" t="str">
        <f t="shared" si="6"/>
        <v/>
      </c>
      <c r="Q199" s="235"/>
      <c r="AH199" s="262"/>
      <c r="AI199" s="262"/>
      <c r="AQ199" s="3029" t="str">
        <f t="shared" si="7"/>
        <v/>
      </c>
      <c r="AR199" s="3030"/>
      <c r="AS199" s="3030"/>
      <c r="AT199" s="3031"/>
    </row>
    <row r="200" spans="1:46" ht="17.25" customHeight="1">
      <c r="A200" s="252">
        <v>186</v>
      </c>
      <c r="B200" s="253"/>
      <c r="C200" s="256"/>
      <c r="D200" s="254"/>
      <c r="E200" s="255"/>
      <c r="F200" s="256"/>
      <c r="G200" s="656"/>
      <c r="H200" s="656"/>
      <c r="I200" s="656"/>
      <c r="J200" s="656"/>
      <c r="K200" s="656"/>
      <c r="L200" s="656"/>
      <c r="M200" s="3032"/>
      <c r="N200" s="3032"/>
      <c r="O200" s="3033"/>
      <c r="P200" s="749" t="str">
        <f t="shared" si="6"/>
        <v/>
      </c>
      <c r="Q200" s="235"/>
      <c r="AH200" s="262"/>
      <c r="AI200" s="262"/>
      <c r="AQ200" s="3029" t="str">
        <f t="shared" si="7"/>
        <v/>
      </c>
      <c r="AR200" s="3030"/>
      <c r="AS200" s="3030"/>
      <c r="AT200" s="3031"/>
    </row>
    <row r="201" spans="1:46" ht="17.25" customHeight="1">
      <c r="A201" s="252">
        <v>187</v>
      </c>
      <c r="B201" s="253"/>
      <c r="C201" s="256"/>
      <c r="D201" s="254"/>
      <c r="E201" s="255"/>
      <c r="F201" s="256"/>
      <c r="G201" s="656"/>
      <c r="H201" s="656"/>
      <c r="I201" s="656"/>
      <c r="J201" s="656"/>
      <c r="K201" s="656"/>
      <c r="L201" s="656"/>
      <c r="M201" s="3032"/>
      <c r="N201" s="3032"/>
      <c r="O201" s="3033"/>
      <c r="P201" s="749" t="str">
        <f t="shared" si="6"/>
        <v/>
      </c>
      <c r="Q201" s="235"/>
      <c r="AH201" s="262"/>
      <c r="AI201" s="262"/>
      <c r="AQ201" s="3029" t="str">
        <f t="shared" si="7"/>
        <v/>
      </c>
      <c r="AR201" s="3030"/>
      <c r="AS201" s="3030"/>
      <c r="AT201" s="3031"/>
    </row>
    <row r="202" spans="1:46" ht="17.25" customHeight="1">
      <c r="A202" s="252">
        <v>188</v>
      </c>
      <c r="B202" s="253"/>
      <c r="C202" s="256"/>
      <c r="D202" s="254"/>
      <c r="E202" s="255"/>
      <c r="F202" s="256"/>
      <c r="G202" s="656"/>
      <c r="H202" s="656"/>
      <c r="I202" s="656"/>
      <c r="J202" s="656"/>
      <c r="K202" s="656"/>
      <c r="L202" s="656"/>
      <c r="M202" s="3032"/>
      <c r="N202" s="3032"/>
      <c r="O202" s="3033"/>
      <c r="P202" s="749" t="str">
        <f t="shared" si="6"/>
        <v/>
      </c>
      <c r="Q202" s="235"/>
      <c r="AH202" s="262"/>
      <c r="AI202" s="262"/>
      <c r="AQ202" s="3029" t="str">
        <f t="shared" si="7"/>
        <v/>
      </c>
      <c r="AR202" s="3030"/>
      <c r="AS202" s="3030"/>
      <c r="AT202" s="3031"/>
    </row>
    <row r="203" spans="1:46" ht="17.25" customHeight="1">
      <c r="A203" s="252">
        <v>189</v>
      </c>
      <c r="B203" s="253"/>
      <c r="C203" s="256"/>
      <c r="D203" s="254"/>
      <c r="E203" s="255"/>
      <c r="F203" s="256"/>
      <c r="G203" s="656"/>
      <c r="H203" s="656"/>
      <c r="I203" s="656"/>
      <c r="J203" s="656"/>
      <c r="K203" s="656"/>
      <c r="L203" s="656"/>
      <c r="M203" s="3032"/>
      <c r="N203" s="3032"/>
      <c r="O203" s="3033"/>
      <c r="P203" s="749" t="str">
        <f t="shared" si="6"/>
        <v/>
      </c>
      <c r="Q203" s="235"/>
      <c r="AH203" s="262"/>
      <c r="AI203" s="262"/>
      <c r="AQ203" s="3029" t="str">
        <f t="shared" si="7"/>
        <v/>
      </c>
      <c r="AR203" s="3030"/>
      <c r="AS203" s="3030"/>
      <c r="AT203" s="3031"/>
    </row>
    <row r="204" spans="1:46" ht="17.25" customHeight="1">
      <c r="A204" s="252">
        <v>190</v>
      </c>
      <c r="B204" s="253"/>
      <c r="C204" s="256"/>
      <c r="D204" s="254"/>
      <c r="E204" s="255"/>
      <c r="F204" s="256"/>
      <c r="G204" s="656"/>
      <c r="H204" s="656"/>
      <c r="I204" s="656"/>
      <c r="J204" s="656"/>
      <c r="K204" s="656"/>
      <c r="L204" s="656"/>
      <c r="M204" s="3032"/>
      <c r="N204" s="3032"/>
      <c r="O204" s="3033"/>
      <c r="P204" s="749" t="str">
        <f t="shared" si="6"/>
        <v/>
      </c>
      <c r="Q204" s="235"/>
      <c r="AH204" s="262"/>
      <c r="AI204" s="262"/>
      <c r="AQ204" s="3029" t="str">
        <f t="shared" si="7"/>
        <v/>
      </c>
      <c r="AR204" s="3030"/>
      <c r="AS204" s="3030"/>
      <c r="AT204" s="3031"/>
    </row>
    <row r="205" spans="1:46" ht="17.25" customHeight="1">
      <c r="A205" s="252">
        <v>191</v>
      </c>
      <c r="B205" s="253"/>
      <c r="C205" s="256"/>
      <c r="D205" s="254"/>
      <c r="E205" s="255"/>
      <c r="F205" s="256"/>
      <c r="G205" s="656"/>
      <c r="H205" s="656"/>
      <c r="I205" s="656"/>
      <c r="J205" s="656"/>
      <c r="K205" s="656"/>
      <c r="L205" s="656"/>
      <c r="M205" s="3032"/>
      <c r="N205" s="3032"/>
      <c r="O205" s="3033"/>
      <c r="P205" s="749" t="str">
        <f t="shared" si="6"/>
        <v/>
      </c>
      <c r="Q205" s="235"/>
      <c r="AH205" s="262"/>
      <c r="AI205" s="262"/>
      <c r="AQ205" s="3029" t="str">
        <f t="shared" si="7"/>
        <v/>
      </c>
      <c r="AR205" s="3030"/>
      <c r="AS205" s="3030"/>
      <c r="AT205" s="3031"/>
    </row>
    <row r="206" spans="1:46" ht="17.25" customHeight="1">
      <c r="A206" s="252">
        <v>192</v>
      </c>
      <c r="B206" s="253"/>
      <c r="C206" s="256"/>
      <c r="D206" s="254"/>
      <c r="E206" s="255"/>
      <c r="F206" s="256"/>
      <c r="G206" s="656"/>
      <c r="H206" s="656"/>
      <c r="I206" s="656"/>
      <c r="J206" s="656"/>
      <c r="K206" s="656"/>
      <c r="L206" s="656"/>
      <c r="M206" s="3032"/>
      <c r="N206" s="3032"/>
      <c r="O206" s="3033"/>
      <c r="P206" s="749" t="str">
        <f t="shared" si="6"/>
        <v/>
      </c>
      <c r="Q206" s="235"/>
      <c r="AH206" s="262"/>
      <c r="AI206" s="262"/>
      <c r="AQ206" s="3029" t="str">
        <f t="shared" si="7"/>
        <v/>
      </c>
      <c r="AR206" s="3030"/>
      <c r="AS206" s="3030"/>
      <c r="AT206" s="3031"/>
    </row>
    <row r="207" spans="1:46" ht="17.25" customHeight="1">
      <c r="A207" s="252">
        <v>193</v>
      </c>
      <c r="B207" s="253"/>
      <c r="C207" s="256"/>
      <c r="D207" s="254"/>
      <c r="E207" s="255"/>
      <c r="F207" s="256"/>
      <c r="G207" s="656"/>
      <c r="H207" s="656"/>
      <c r="I207" s="656"/>
      <c r="J207" s="656"/>
      <c r="K207" s="656"/>
      <c r="L207" s="656"/>
      <c r="M207" s="3032"/>
      <c r="N207" s="3032"/>
      <c r="O207" s="3033"/>
      <c r="P207" s="749" t="str">
        <f t="shared" ref="P207:P270" si="8">IFERROR(VLOOKUP(AQ207,$AI$15:$AP$66,2,FALSE),"")</f>
        <v/>
      </c>
      <c r="Q207" s="235"/>
      <c r="AH207" s="262"/>
      <c r="AI207" s="262"/>
      <c r="AQ207" s="3029" t="str">
        <f t="shared" ref="AQ207:AQ270" si="9">C207&amp;D207&amp;F207</f>
        <v/>
      </c>
      <c r="AR207" s="3030"/>
      <c r="AS207" s="3030"/>
      <c r="AT207" s="3031"/>
    </row>
    <row r="208" spans="1:46" ht="17.25" customHeight="1">
      <c r="A208" s="252">
        <v>194</v>
      </c>
      <c r="B208" s="253"/>
      <c r="C208" s="256"/>
      <c r="D208" s="254"/>
      <c r="E208" s="255"/>
      <c r="F208" s="256"/>
      <c r="G208" s="656"/>
      <c r="H208" s="656"/>
      <c r="I208" s="656"/>
      <c r="J208" s="656"/>
      <c r="K208" s="656"/>
      <c r="L208" s="656"/>
      <c r="M208" s="3032"/>
      <c r="N208" s="3032"/>
      <c r="O208" s="3033"/>
      <c r="P208" s="749" t="str">
        <f t="shared" si="8"/>
        <v/>
      </c>
      <c r="Q208" s="235"/>
      <c r="AH208" s="262"/>
      <c r="AI208" s="262"/>
      <c r="AQ208" s="3029" t="str">
        <f t="shared" si="9"/>
        <v/>
      </c>
      <c r="AR208" s="3030"/>
      <c r="AS208" s="3030"/>
      <c r="AT208" s="3031"/>
    </row>
    <row r="209" spans="1:46" ht="17.25" customHeight="1">
      <c r="A209" s="252">
        <v>195</v>
      </c>
      <c r="B209" s="253"/>
      <c r="C209" s="256"/>
      <c r="D209" s="254"/>
      <c r="E209" s="255"/>
      <c r="F209" s="256"/>
      <c r="G209" s="656"/>
      <c r="H209" s="656"/>
      <c r="I209" s="656"/>
      <c r="J209" s="656"/>
      <c r="K209" s="656"/>
      <c r="L209" s="656"/>
      <c r="M209" s="3032"/>
      <c r="N209" s="3032"/>
      <c r="O209" s="3033"/>
      <c r="P209" s="749" t="str">
        <f t="shared" si="8"/>
        <v/>
      </c>
      <c r="Q209" s="235"/>
      <c r="AH209" s="262"/>
      <c r="AI209" s="262"/>
      <c r="AQ209" s="3029" t="str">
        <f t="shared" si="9"/>
        <v/>
      </c>
      <c r="AR209" s="3030"/>
      <c r="AS209" s="3030"/>
      <c r="AT209" s="3031"/>
    </row>
    <row r="210" spans="1:46" ht="17.25" customHeight="1">
      <c r="A210" s="252">
        <v>196</v>
      </c>
      <c r="B210" s="253"/>
      <c r="C210" s="256"/>
      <c r="D210" s="254"/>
      <c r="E210" s="255"/>
      <c r="F210" s="256"/>
      <c r="G210" s="656"/>
      <c r="H210" s="656"/>
      <c r="I210" s="656"/>
      <c r="J210" s="656"/>
      <c r="K210" s="656"/>
      <c r="L210" s="656"/>
      <c r="M210" s="3032"/>
      <c r="N210" s="3032"/>
      <c r="O210" s="3033"/>
      <c r="P210" s="749" t="str">
        <f t="shared" si="8"/>
        <v/>
      </c>
      <c r="Q210" s="235"/>
      <c r="AH210" s="262"/>
      <c r="AI210" s="262"/>
      <c r="AQ210" s="3029" t="str">
        <f t="shared" si="9"/>
        <v/>
      </c>
      <c r="AR210" s="3030"/>
      <c r="AS210" s="3030"/>
      <c r="AT210" s="3031"/>
    </row>
    <row r="211" spans="1:46" ht="17.25" customHeight="1">
      <c r="A211" s="252">
        <v>197</v>
      </c>
      <c r="B211" s="253"/>
      <c r="C211" s="256"/>
      <c r="D211" s="254"/>
      <c r="E211" s="255"/>
      <c r="F211" s="256"/>
      <c r="G211" s="656"/>
      <c r="H211" s="656"/>
      <c r="I211" s="656"/>
      <c r="J211" s="656"/>
      <c r="K211" s="656"/>
      <c r="L211" s="656"/>
      <c r="M211" s="3032"/>
      <c r="N211" s="3032"/>
      <c r="O211" s="3033"/>
      <c r="P211" s="749" t="str">
        <f t="shared" si="8"/>
        <v/>
      </c>
      <c r="Q211" s="235"/>
      <c r="AH211" s="262"/>
      <c r="AI211" s="262"/>
      <c r="AQ211" s="3029" t="str">
        <f t="shared" si="9"/>
        <v/>
      </c>
      <c r="AR211" s="3030"/>
      <c r="AS211" s="3030"/>
      <c r="AT211" s="3031"/>
    </row>
    <row r="212" spans="1:46" ht="17.25" customHeight="1">
      <c r="A212" s="252">
        <v>198</v>
      </c>
      <c r="B212" s="253"/>
      <c r="C212" s="256"/>
      <c r="D212" s="254"/>
      <c r="E212" s="255"/>
      <c r="F212" s="256"/>
      <c r="G212" s="656"/>
      <c r="H212" s="656"/>
      <c r="I212" s="656"/>
      <c r="J212" s="656"/>
      <c r="K212" s="656"/>
      <c r="L212" s="656"/>
      <c r="M212" s="3032"/>
      <c r="N212" s="3032"/>
      <c r="O212" s="3033"/>
      <c r="P212" s="749" t="str">
        <f t="shared" si="8"/>
        <v/>
      </c>
      <c r="Q212" s="235"/>
      <c r="AH212" s="262"/>
      <c r="AI212" s="262"/>
      <c r="AQ212" s="3029" t="str">
        <f t="shared" si="9"/>
        <v/>
      </c>
      <c r="AR212" s="3030"/>
      <c r="AS212" s="3030"/>
      <c r="AT212" s="3031"/>
    </row>
    <row r="213" spans="1:46" ht="17.25" customHeight="1">
      <c r="A213" s="252">
        <v>199</v>
      </c>
      <c r="B213" s="253"/>
      <c r="C213" s="256"/>
      <c r="D213" s="254"/>
      <c r="E213" s="255"/>
      <c r="F213" s="256"/>
      <c r="G213" s="656"/>
      <c r="H213" s="656"/>
      <c r="I213" s="656"/>
      <c r="J213" s="656"/>
      <c r="K213" s="656"/>
      <c r="L213" s="656"/>
      <c r="M213" s="3032"/>
      <c r="N213" s="3032"/>
      <c r="O213" s="3033"/>
      <c r="P213" s="749" t="str">
        <f t="shared" si="8"/>
        <v/>
      </c>
      <c r="Q213" s="235"/>
      <c r="AH213" s="262"/>
      <c r="AI213" s="262"/>
      <c r="AQ213" s="3029" t="str">
        <f t="shared" si="9"/>
        <v/>
      </c>
      <c r="AR213" s="3030"/>
      <c r="AS213" s="3030"/>
      <c r="AT213" s="3031"/>
    </row>
    <row r="214" spans="1:46" ht="17.25" customHeight="1">
      <c r="A214" s="252">
        <v>200</v>
      </c>
      <c r="B214" s="253"/>
      <c r="C214" s="256"/>
      <c r="D214" s="254"/>
      <c r="E214" s="255"/>
      <c r="F214" s="256"/>
      <c r="G214" s="656"/>
      <c r="H214" s="656"/>
      <c r="I214" s="656"/>
      <c r="J214" s="656"/>
      <c r="K214" s="656"/>
      <c r="L214" s="656"/>
      <c r="M214" s="3032"/>
      <c r="N214" s="3032"/>
      <c r="O214" s="3033"/>
      <c r="P214" s="749" t="str">
        <f t="shared" si="8"/>
        <v/>
      </c>
      <c r="Q214" s="235"/>
      <c r="AH214" s="262"/>
      <c r="AI214" s="262"/>
      <c r="AQ214" s="3029" t="str">
        <f t="shared" si="9"/>
        <v/>
      </c>
      <c r="AR214" s="3030"/>
      <c r="AS214" s="3030"/>
      <c r="AT214" s="3031"/>
    </row>
    <row r="215" spans="1:46" ht="17.25" customHeight="1">
      <c r="A215" s="252">
        <v>201</v>
      </c>
      <c r="B215" s="253"/>
      <c r="C215" s="256"/>
      <c r="D215" s="254"/>
      <c r="E215" s="255"/>
      <c r="F215" s="256"/>
      <c r="G215" s="656"/>
      <c r="H215" s="656"/>
      <c r="I215" s="656"/>
      <c r="J215" s="656"/>
      <c r="K215" s="656"/>
      <c r="L215" s="656"/>
      <c r="M215" s="3032"/>
      <c r="N215" s="3032"/>
      <c r="O215" s="3033"/>
      <c r="P215" s="749" t="str">
        <f t="shared" si="8"/>
        <v/>
      </c>
      <c r="Q215" s="235"/>
      <c r="AH215" s="262"/>
      <c r="AI215" s="262"/>
      <c r="AQ215" s="3029" t="str">
        <f t="shared" si="9"/>
        <v/>
      </c>
      <c r="AR215" s="3030"/>
      <c r="AS215" s="3030"/>
      <c r="AT215" s="3031"/>
    </row>
    <row r="216" spans="1:46" ht="17.25" customHeight="1">
      <c r="A216" s="252">
        <v>202</v>
      </c>
      <c r="B216" s="253"/>
      <c r="C216" s="256"/>
      <c r="D216" s="254"/>
      <c r="E216" s="255"/>
      <c r="F216" s="256"/>
      <c r="G216" s="656"/>
      <c r="H216" s="656"/>
      <c r="I216" s="656"/>
      <c r="J216" s="656"/>
      <c r="K216" s="656"/>
      <c r="L216" s="656"/>
      <c r="M216" s="3032"/>
      <c r="N216" s="3032"/>
      <c r="O216" s="3033"/>
      <c r="P216" s="749" t="str">
        <f t="shared" si="8"/>
        <v/>
      </c>
      <c r="Q216" s="235"/>
      <c r="AH216" s="262"/>
      <c r="AI216" s="262"/>
      <c r="AQ216" s="3029" t="str">
        <f t="shared" si="9"/>
        <v/>
      </c>
      <c r="AR216" s="3030"/>
      <c r="AS216" s="3030"/>
      <c r="AT216" s="3031"/>
    </row>
    <row r="217" spans="1:46" ht="17.25" customHeight="1">
      <c r="A217" s="252">
        <v>203</v>
      </c>
      <c r="B217" s="253"/>
      <c r="C217" s="256"/>
      <c r="D217" s="254"/>
      <c r="E217" s="255"/>
      <c r="F217" s="256"/>
      <c r="G217" s="656"/>
      <c r="H217" s="656"/>
      <c r="I217" s="656"/>
      <c r="J217" s="656"/>
      <c r="K217" s="656"/>
      <c r="L217" s="656"/>
      <c r="M217" s="3032"/>
      <c r="N217" s="3032"/>
      <c r="O217" s="3033"/>
      <c r="P217" s="749" t="str">
        <f t="shared" si="8"/>
        <v/>
      </c>
      <c r="Q217" s="235"/>
      <c r="AH217" s="262"/>
      <c r="AI217" s="262"/>
      <c r="AQ217" s="3029" t="str">
        <f t="shared" si="9"/>
        <v/>
      </c>
      <c r="AR217" s="3030"/>
      <c r="AS217" s="3030"/>
      <c r="AT217" s="3031"/>
    </row>
    <row r="218" spans="1:46" ht="17.25" customHeight="1">
      <c r="A218" s="252">
        <v>204</v>
      </c>
      <c r="B218" s="253"/>
      <c r="C218" s="256"/>
      <c r="D218" s="254"/>
      <c r="E218" s="255"/>
      <c r="F218" s="256"/>
      <c r="G218" s="656"/>
      <c r="H218" s="656"/>
      <c r="I218" s="656"/>
      <c r="J218" s="656"/>
      <c r="K218" s="656"/>
      <c r="L218" s="656"/>
      <c r="M218" s="3032"/>
      <c r="N218" s="3032"/>
      <c r="O218" s="3033"/>
      <c r="P218" s="749" t="str">
        <f t="shared" si="8"/>
        <v/>
      </c>
      <c r="Q218" s="235"/>
      <c r="AH218" s="262"/>
      <c r="AI218" s="262"/>
      <c r="AQ218" s="3029" t="str">
        <f t="shared" si="9"/>
        <v/>
      </c>
      <c r="AR218" s="3030"/>
      <c r="AS218" s="3030"/>
      <c r="AT218" s="3031"/>
    </row>
    <row r="219" spans="1:46" ht="17.25" customHeight="1">
      <c r="A219" s="252">
        <v>205</v>
      </c>
      <c r="B219" s="253"/>
      <c r="C219" s="256"/>
      <c r="D219" s="254"/>
      <c r="E219" s="255"/>
      <c r="F219" s="256"/>
      <c r="G219" s="656"/>
      <c r="H219" s="656"/>
      <c r="I219" s="656"/>
      <c r="J219" s="656"/>
      <c r="K219" s="656"/>
      <c r="L219" s="656"/>
      <c r="M219" s="3032"/>
      <c r="N219" s="3032"/>
      <c r="O219" s="3033"/>
      <c r="P219" s="749" t="str">
        <f t="shared" si="8"/>
        <v/>
      </c>
      <c r="Q219" s="235"/>
      <c r="AH219" s="262"/>
      <c r="AI219" s="262"/>
      <c r="AQ219" s="3029" t="str">
        <f t="shared" si="9"/>
        <v/>
      </c>
      <c r="AR219" s="3030"/>
      <c r="AS219" s="3030"/>
      <c r="AT219" s="3031"/>
    </row>
    <row r="220" spans="1:46" ht="17.25" customHeight="1">
      <c r="A220" s="252">
        <v>206</v>
      </c>
      <c r="B220" s="253"/>
      <c r="C220" s="256"/>
      <c r="D220" s="254"/>
      <c r="E220" s="255"/>
      <c r="F220" s="256"/>
      <c r="G220" s="656"/>
      <c r="H220" s="656"/>
      <c r="I220" s="656"/>
      <c r="J220" s="656"/>
      <c r="K220" s="656"/>
      <c r="L220" s="656"/>
      <c r="M220" s="3032"/>
      <c r="N220" s="3032"/>
      <c r="O220" s="3033"/>
      <c r="P220" s="749" t="str">
        <f t="shared" si="8"/>
        <v/>
      </c>
      <c r="Q220" s="235"/>
      <c r="AH220" s="262"/>
      <c r="AI220" s="262"/>
      <c r="AQ220" s="3029" t="str">
        <f t="shared" si="9"/>
        <v/>
      </c>
      <c r="AR220" s="3030"/>
      <c r="AS220" s="3030"/>
      <c r="AT220" s="3031"/>
    </row>
    <row r="221" spans="1:46" ht="17.25" customHeight="1">
      <c r="A221" s="252">
        <v>207</v>
      </c>
      <c r="B221" s="253"/>
      <c r="C221" s="256"/>
      <c r="D221" s="254"/>
      <c r="E221" s="255"/>
      <c r="F221" s="256"/>
      <c r="G221" s="656"/>
      <c r="H221" s="656"/>
      <c r="I221" s="656"/>
      <c r="J221" s="656"/>
      <c r="K221" s="656"/>
      <c r="L221" s="656"/>
      <c r="M221" s="3032"/>
      <c r="N221" s="3032"/>
      <c r="O221" s="3033"/>
      <c r="P221" s="749" t="str">
        <f t="shared" si="8"/>
        <v/>
      </c>
      <c r="Q221" s="235"/>
      <c r="AH221" s="262"/>
      <c r="AI221" s="262"/>
      <c r="AQ221" s="3029" t="str">
        <f t="shared" si="9"/>
        <v/>
      </c>
      <c r="AR221" s="3030"/>
      <c r="AS221" s="3030"/>
      <c r="AT221" s="3031"/>
    </row>
    <row r="222" spans="1:46" ht="17.25" customHeight="1">
      <c r="A222" s="252">
        <v>208</v>
      </c>
      <c r="B222" s="253"/>
      <c r="C222" s="256"/>
      <c r="D222" s="254"/>
      <c r="E222" s="255"/>
      <c r="F222" s="256"/>
      <c r="G222" s="656"/>
      <c r="H222" s="656"/>
      <c r="I222" s="656"/>
      <c r="J222" s="656"/>
      <c r="K222" s="656"/>
      <c r="L222" s="656"/>
      <c r="M222" s="3032"/>
      <c r="N222" s="3032"/>
      <c r="O222" s="3033"/>
      <c r="P222" s="749" t="str">
        <f t="shared" si="8"/>
        <v/>
      </c>
      <c r="Q222" s="235"/>
      <c r="AH222" s="262"/>
      <c r="AI222" s="262"/>
      <c r="AQ222" s="3029" t="str">
        <f t="shared" si="9"/>
        <v/>
      </c>
      <c r="AR222" s="3030"/>
      <c r="AS222" s="3030"/>
      <c r="AT222" s="3031"/>
    </row>
    <row r="223" spans="1:46" ht="17.25" customHeight="1">
      <c r="A223" s="252">
        <v>209</v>
      </c>
      <c r="B223" s="253"/>
      <c r="C223" s="256"/>
      <c r="D223" s="254"/>
      <c r="E223" s="255"/>
      <c r="F223" s="256"/>
      <c r="G223" s="656"/>
      <c r="H223" s="656"/>
      <c r="I223" s="656"/>
      <c r="J223" s="656"/>
      <c r="K223" s="656"/>
      <c r="L223" s="656"/>
      <c r="M223" s="3032"/>
      <c r="N223" s="3032"/>
      <c r="O223" s="3033"/>
      <c r="P223" s="749" t="str">
        <f t="shared" si="8"/>
        <v/>
      </c>
      <c r="Q223" s="235"/>
      <c r="AH223" s="262"/>
      <c r="AI223" s="262"/>
      <c r="AQ223" s="3029" t="str">
        <f t="shared" si="9"/>
        <v/>
      </c>
      <c r="AR223" s="3030"/>
      <c r="AS223" s="3030"/>
      <c r="AT223" s="3031"/>
    </row>
    <row r="224" spans="1:46" ht="17.25" customHeight="1">
      <c r="A224" s="252">
        <v>210</v>
      </c>
      <c r="B224" s="253"/>
      <c r="C224" s="256"/>
      <c r="D224" s="254"/>
      <c r="E224" s="255"/>
      <c r="F224" s="256"/>
      <c r="G224" s="656"/>
      <c r="H224" s="656"/>
      <c r="I224" s="656"/>
      <c r="J224" s="656"/>
      <c r="K224" s="656"/>
      <c r="L224" s="656"/>
      <c r="M224" s="3032"/>
      <c r="N224" s="3032"/>
      <c r="O224" s="3033"/>
      <c r="P224" s="749" t="str">
        <f t="shared" si="8"/>
        <v/>
      </c>
      <c r="Q224" s="235"/>
      <c r="AH224" s="262"/>
      <c r="AI224" s="262"/>
      <c r="AQ224" s="3029" t="str">
        <f t="shared" si="9"/>
        <v/>
      </c>
      <c r="AR224" s="3030"/>
      <c r="AS224" s="3030"/>
      <c r="AT224" s="3031"/>
    </row>
    <row r="225" spans="1:46" ht="17.25" customHeight="1">
      <c r="A225" s="252">
        <v>211</v>
      </c>
      <c r="B225" s="253"/>
      <c r="C225" s="256"/>
      <c r="D225" s="254"/>
      <c r="E225" s="255"/>
      <c r="F225" s="256"/>
      <c r="G225" s="656"/>
      <c r="H225" s="656"/>
      <c r="I225" s="656"/>
      <c r="J225" s="656"/>
      <c r="K225" s="656"/>
      <c r="L225" s="656"/>
      <c r="M225" s="3032"/>
      <c r="N225" s="3032"/>
      <c r="O225" s="3033"/>
      <c r="P225" s="749" t="str">
        <f t="shared" si="8"/>
        <v/>
      </c>
      <c r="Q225" s="235"/>
      <c r="AH225" s="262"/>
      <c r="AI225" s="262"/>
      <c r="AQ225" s="3029" t="str">
        <f t="shared" si="9"/>
        <v/>
      </c>
      <c r="AR225" s="3030"/>
      <c r="AS225" s="3030"/>
      <c r="AT225" s="3031"/>
    </row>
    <row r="226" spans="1:46" ht="17.25" customHeight="1">
      <c r="A226" s="252">
        <v>212</v>
      </c>
      <c r="B226" s="253"/>
      <c r="C226" s="256"/>
      <c r="D226" s="254"/>
      <c r="E226" s="255"/>
      <c r="F226" s="256"/>
      <c r="G226" s="656"/>
      <c r="H226" s="656"/>
      <c r="I226" s="656"/>
      <c r="J226" s="656"/>
      <c r="K226" s="656"/>
      <c r="L226" s="656"/>
      <c r="M226" s="3032"/>
      <c r="N226" s="3032"/>
      <c r="O226" s="3033"/>
      <c r="P226" s="749" t="str">
        <f t="shared" si="8"/>
        <v/>
      </c>
      <c r="Q226" s="235"/>
      <c r="AH226" s="262"/>
      <c r="AI226" s="262"/>
      <c r="AQ226" s="3029" t="str">
        <f t="shared" si="9"/>
        <v/>
      </c>
      <c r="AR226" s="3030"/>
      <c r="AS226" s="3030"/>
      <c r="AT226" s="3031"/>
    </row>
    <row r="227" spans="1:46" ht="17.25" customHeight="1">
      <c r="A227" s="252">
        <v>213</v>
      </c>
      <c r="B227" s="253"/>
      <c r="C227" s="256"/>
      <c r="D227" s="254"/>
      <c r="E227" s="255"/>
      <c r="F227" s="256"/>
      <c r="G227" s="656"/>
      <c r="H227" s="656"/>
      <c r="I227" s="656"/>
      <c r="J227" s="656"/>
      <c r="K227" s="656"/>
      <c r="L227" s="656"/>
      <c r="M227" s="3032"/>
      <c r="N227" s="3032"/>
      <c r="O227" s="3033"/>
      <c r="P227" s="749" t="str">
        <f t="shared" si="8"/>
        <v/>
      </c>
      <c r="Q227" s="235"/>
      <c r="AH227" s="262"/>
      <c r="AI227" s="262"/>
      <c r="AQ227" s="3029" t="str">
        <f t="shared" si="9"/>
        <v/>
      </c>
      <c r="AR227" s="3030"/>
      <c r="AS227" s="3030"/>
      <c r="AT227" s="3031"/>
    </row>
    <row r="228" spans="1:46" ht="17.25" customHeight="1">
      <c r="A228" s="252">
        <v>214</v>
      </c>
      <c r="B228" s="253"/>
      <c r="C228" s="256"/>
      <c r="D228" s="254"/>
      <c r="E228" s="255"/>
      <c r="F228" s="256"/>
      <c r="G228" s="656"/>
      <c r="H228" s="656"/>
      <c r="I228" s="656"/>
      <c r="J228" s="656"/>
      <c r="K228" s="656"/>
      <c r="L228" s="656"/>
      <c r="M228" s="3032"/>
      <c r="N228" s="3032"/>
      <c r="O228" s="3033"/>
      <c r="P228" s="749" t="str">
        <f t="shared" si="8"/>
        <v/>
      </c>
      <c r="Q228" s="235"/>
      <c r="AH228" s="262"/>
      <c r="AI228" s="262"/>
      <c r="AQ228" s="3029" t="str">
        <f t="shared" si="9"/>
        <v/>
      </c>
      <c r="AR228" s="3030"/>
      <c r="AS228" s="3030"/>
      <c r="AT228" s="3031"/>
    </row>
    <row r="229" spans="1:46" ht="17.25" customHeight="1">
      <c r="A229" s="252">
        <v>215</v>
      </c>
      <c r="B229" s="253"/>
      <c r="C229" s="256"/>
      <c r="D229" s="254"/>
      <c r="E229" s="255"/>
      <c r="F229" s="256"/>
      <c r="G229" s="656"/>
      <c r="H229" s="656"/>
      <c r="I229" s="656"/>
      <c r="J229" s="656"/>
      <c r="K229" s="656"/>
      <c r="L229" s="656"/>
      <c r="M229" s="3032"/>
      <c r="N229" s="3032"/>
      <c r="O229" s="3033"/>
      <c r="P229" s="749" t="str">
        <f t="shared" si="8"/>
        <v/>
      </c>
      <c r="Q229" s="235"/>
      <c r="AH229" s="262"/>
      <c r="AI229" s="262"/>
      <c r="AQ229" s="3029" t="str">
        <f t="shared" si="9"/>
        <v/>
      </c>
      <c r="AR229" s="3030"/>
      <c r="AS229" s="3030"/>
      <c r="AT229" s="3031"/>
    </row>
    <row r="230" spans="1:46" ht="17.25" customHeight="1">
      <c r="A230" s="252">
        <v>216</v>
      </c>
      <c r="B230" s="253"/>
      <c r="C230" s="256"/>
      <c r="D230" s="254"/>
      <c r="E230" s="255"/>
      <c r="F230" s="256"/>
      <c r="G230" s="656"/>
      <c r="H230" s="656"/>
      <c r="I230" s="656"/>
      <c r="J230" s="656"/>
      <c r="K230" s="656"/>
      <c r="L230" s="656"/>
      <c r="M230" s="3032"/>
      <c r="N230" s="3032"/>
      <c r="O230" s="3033"/>
      <c r="P230" s="749" t="str">
        <f t="shared" si="8"/>
        <v/>
      </c>
      <c r="Q230" s="235"/>
      <c r="AH230" s="262"/>
      <c r="AI230" s="262"/>
      <c r="AQ230" s="3029" t="str">
        <f t="shared" si="9"/>
        <v/>
      </c>
      <c r="AR230" s="3030"/>
      <c r="AS230" s="3030"/>
      <c r="AT230" s="3031"/>
    </row>
    <row r="231" spans="1:46" ht="17.25" customHeight="1">
      <c r="A231" s="252">
        <v>217</v>
      </c>
      <c r="B231" s="253"/>
      <c r="C231" s="256"/>
      <c r="D231" s="254"/>
      <c r="E231" s="255"/>
      <c r="F231" s="256"/>
      <c r="G231" s="656"/>
      <c r="H231" s="656"/>
      <c r="I231" s="656"/>
      <c r="J231" s="656"/>
      <c r="K231" s="656"/>
      <c r="L231" s="656"/>
      <c r="M231" s="3032"/>
      <c r="N231" s="3032"/>
      <c r="O231" s="3033"/>
      <c r="P231" s="749" t="str">
        <f t="shared" si="8"/>
        <v/>
      </c>
      <c r="Q231" s="235"/>
      <c r="AH231" s="262"/>
      <c r="AI231" s="262"/>
      <c r="AQ231" s="3029" t="str">
        <f t="shared" si="9"/>
        <v/>
      </c>
      <c r="AR231" s="3030"/>
      <c r="AS231" s="3030"/>
      <c r="AT231" s="3031"/>
    </row>
    <row r="232" spans="1:46" ht="17.25" customHeight="1">
      <c r="A232" s="252">
        <v>218</v>
      </c>
      <c r="B232" s="253"/>
      <c r="C232" s="256"/>
      <c r="D232" s="254"/>
      <c r="E232" s="255"/>
      <c r="F232" s="256"/>
      <c r="G232" s="656"/>
      <c r="H232" s="656"/>
      <c r="I232" s="656"/>
      <c r="J232" s="656"/>
      <c r="K232" s="656"/>
      <c r="L232" s="656"/>
      <c r="M232" s="3032"/>
      <c r="N232" s="3032"/>
      <c r="O232" s="3033"/>
      <c r="P232" s="749" t="str">
        <f t="shared" si="8"/>
        <v/>
      </c>
      <c r="Q232" s="235"/>
      <c r="AH232" s="262"/>
      <c r="AI232" s="262"/>
      <c r="AQ232" s="3029" t="str">
        <f t="shared" si="9"/>
        <v/>
      </c>
      <c r="AR232" s="3030"/>
      <c r="AS232" s="3030"/>
      <c r="AT232" s="3031"/>
    </row>
    <row r="233" spans="1:46" ht="17.25" customHeight="1">
      <c r="A233" s="252">
        <v>219</v>
      </c>
      <c r="B233" s="253"/>
      <c r="C233" s="256"/>
      <c r="D233" s="254"/>
      <c r="E233" s="255"/>
      <c r="F233" s="256"/>
      <c r="G233" s="656"/>
      <c r="H233" s="656"/>
      <c r="I233" s="656"/>
      <c r="J233" s="656"/>
      <c r="K233" s="656"/>
      <c r="L233" s="656"/>
      <c r="M233" s="3032"/>
      <c r="N233" s="3032"/>
      <c r="O233" s="3033"/>
      <c r="P233" s="749" t="str">
        <f t="shared" si="8"/>
        <v/>
      </c>
      <c r="Q233" s="235"/>
      <c r="AH233" s="262"/>
      <c r="AI233" s="262"/>
      <c r="AQ233" s="3029" t="str">
        <f t="shared" si="9"/>
        <v/>
      </c>
      <c r="AR233" s="3030"/>
      <c r="AS233" s="3030"/>
      <c r="AT233" s="3031"/>
    </row>
    <row r="234" spans="1:46" ht="17.25" customHeight="1">
      <c r="A234" s="252">
        <v>220</v>
      </c>
      <c r="B234" s="253"/>
      <c r="C234" s="256"/>
      <c r="D234" s="254"/>
      <c r="E234" s="255"/>
      <c r="F234" s="256"/>
      <c r="G234" s="656"/>
      <c r="H234" s="656"/>
      <c r="I234" s="656"/>
      <c r="J234" s="656"/>
      <c r="K234" s="656"/>
      <c r="L234" s="656"/>
      <c r="M234" s="3032"/>
      <c r="N234" s="3032"/>
      <c r="O234" s="3033"/>
      <c r="P234" s="749" t="str">
        <f t="shared" si="8"/>
        <v/>
      </c>
      <c r="Q234" s="235"/>
      <c r="AH234" s="262"/>
      <c r="AI234" s="262"/>
      <c r="AQ234" s="3029" t="str">
        <f t="shared" si="9"/>
        <v/>
      </c>
      <c r="AR234" s="3030"/>
      <c r="AS234" s="3030"/>
      <c r="AT234" s="3031"/>
    </row>
    <row r="235" spans="1:46" ht="17.25" customHeight="1">
      <c r="A235" s="252">
        <v>221</v>
      </c>
      <c r="B235" s="253"/>
      <c r="C235" s="256"/>
      <c r="D235" s="254"/>
      <c r="E235" s="255"/>
      <c r="F235" s="256"/>
      <c r="G235" s="656"/>
      <c r="H235" s="656"/>
      <c r="I235" s="656"/>
      <c r="J235" s="656"/>
      <c r="K235" s="656"/>
      <c r="L235" s="656"/>
      <c r="M235" s="3032"/>
      <c r="N235" s="3032"/>
      <c r="O235" s="3033"/>
      <c r="P235" s="749" t="str">
        <f t="shared" si="8"/>
        <v/>
      </c>
      <c r="Q235" s="235"/>
      <c r="AH235" s="262"/>
      <c r="AI235" s="262"/>
      <c r="AQ235" s="3029" t="str">
        <f t="shared" si="9"/>
        <v/>
      </c>
      <c r="AR235" s="3030"/>
      <c r="AS235" s="3030"/>
      <c r="AT235" s="3031"/>
    </row>
    <row r="236" spans="1:46" ht="17.25" customHeight="1">
      <c r="A236" s="252">
        <v>222</v>
      </c>
      <c r="B236" s="253"/>
      <c r="C236" s="256"/>
      <c r="D236" s="254"/>
      <c r="E236" s="255"/>
      <c r="F236" s="256"/>
      <c r="G236" s="656"/>
      <c r="H236" s="656"/>
      <c r="I236" s="656"/>
      <c r="J236" s="656"/>
      <c r="K236" s="656"/>
      <c r="L236" s="656"/>
      <c r="M236" s="3032"/>
      <c r="N236" s="3032"/>
      <c r="O236" s="3033"/>
      <c r="P236" s="749" t="str">
        <f t="shared" si="8"/>
        <v/>
      </c>
      <c r="Q236" s="235"/>
      <c r="AH236" s="262"/>
      <c r="AI236" s="262"/>
      <c r="AQ236" s="3029" t="str">
        <f t="shared" si="9"/>
        <v/>
      </c>
      <c r="AR236" s="3030"/>
      <c r="AS236" s="3030"/>
      <c r="AT236" s="3031"/>
    </row>
    <row r="237" spans="1:46" ht="17.25" customHeight="1">
      <c r="A237" s="252">
        <v>223</v>
      </c>
      <c r="B237" s="253"/>
      <c r="C237" s="256"/>
      <c r="D237" s="254"/>
      <c r="E237" s="255"/>
      <c r="F237" s="256"/>
      <c r="G237" s="656"/>
      <c r="H237" s="656"/>
      <c r="I237" s="656"/>
      <c r="J237" s="656"/>
      <c r="K237" s="656"/>
      <c r="L237" s="656"/>
      <c r="M237" s="3032"/>
      <c r="N237" s="3032"/>
      <c r="O237" s="3033"/>
      <c r="P237" s="749" t="str">
        <f t="shared" si="8"/>
        <v/>
      </c>
      <c r="Q237" s="235"/>
      <c r="AH237" s="262"/>
      <c r="AI237" s="262"/>
      <c r="AQ237" s="3029" t="str">
        <f t="shared" si="9"/>
        <v/>
      </c>
      <c r="AR237" s="3030"/>
      <c r="AS237" s="3030"/>
      <c r="AT237" s="3031"/>
    </row>
    <row r="238" spans="1:46" ht="17.25" customHeight="1">
      <c r="A238" s="252">
        <v>224</v>
      </c>
      <c r="B238" s="253"/>
      <c r="C238" s="256"/>
      <c r="D238" s="254"/>
      <c r="E238" s="255"/>
      <c r="F238" s="256"/>
      <c r="G238" s="656"/>
      <c r="H238" s="656"/>
      <c r="I238" s="656"/>
      <c r="J238" s="656"/>
      <c r="K238" s="656"/>
      <c r="L238" s="656"/>
      <c r="M238" s="3032"/>
      <c r="N238" s="3032"/>
      <c r="O238" s="3033"/>
      <c r="P238" s="749" t="str">
        <f t="shared" si="8"/>
        <v/>
      </c>
      <c r="Q238" s="235"/>
      <c r="AH238" s="262"/>
      <c r="AI238" s="262"/>
      <c r="AQ238" s="3029" t="str">
        <f t="shared" si="9"/>
        <v/>
      </c>
      <c r="AR238" s="3030"/>
      <c r="AS238" s="3030"/>
      <c r="AT238" s="3031"/>
    </row>
    <row r="239" spans="1:46" ht="17.25" customHeight="1">
      <c r="A239" s="252">
        <v>225</v>
      </c>
      <c r="B239" s="253"/>
      <c r="C239" s="256"/>
      <c r="D239" s="254"/>
      <c r="E239" s="255"/>
      <c r="F239" s="256"/>
      <c r="G239" s="656"/>
      <c r="H239" s="656"/>
      <c r="I239" s="656"/>
      <c r="J239" s="656"/>
      <c r="K239" s="656"/>
      <c r="L239" s="656"/>
      <c r="M239" s="3032"/>
      <c r="N239" s="3032"/>
      <c r="O239" s="3033"/>
      <c r="P239" s="749" t="str">
        <f t="shared" si="8"/>
        <v/>
      </c>
      <c r="Q239" s="235"/>
      <c r="AH239" s="262"/>
      <c r="AI239" s="262"/>
      <c r="AQ239" s="3029" t="str">
        <f t="shared" si="9"/>
        <v/>
      </c>
      <c r="AR239" s="3030"/>
      <c r="AS239" s="3030"/>
      <c r="AT239" s="3031"/>
    </row>
    <row r="240" spans="1:46" ht="17.25" customHeight="1">
      <c r="A240" s="252">
        <v>226</v>
      </c>
      <c r="B240" s="253"/>
      <c r="C240" s="256"/>
      <c r="D240" s="254"/>
      <c r="E240" s="255"/>
      <c r="F240" s="256"/>
      <c r="G240" s="656"/>
      <c r="H240" s="656"/>
      <c r="I240" s="656"/>
      <c r="J240" s="656"/>
      <c r="K240" s="656"/>
      <c r="L240" s="656"/>
      <c r="M240" s="3032"/>
      <c r="N240" s="3032"/>
      <c r="O240" s="3033"/>
      <c r="P240" s="749" t="str">
        <f t="shared" si="8"/>
        <v/>
      </c>
      <c r="Q240" s="235"/>
      <c r="AH240" s="262"/>
      <c r="AI240" s="262"/>
      <c r="AQ240" s="3029" t="str">
        <f t="shared" si="9"/>
        <v/>
      </c>
      <c r="AR240" s="3030"/>
      <c r="AS240" s="3030"/>
      <c r="AT240" s="3031"/>
    </row>
    <row r="241" spans="1:46" ht="17.25" customHeight="1">
      <c r="A241" s="252">
        <v>227</v>
      </c>
      <c r="B241" s="253"/>
      <c r="C241" s="256"/>
      <c r="D241" s="254"/>
      <c r="E241" s="255"/>
      <c r="F241" s="256"/>
      <c r="G241" s="656"/>
      <c r="H241" s="656"/>
      <c r="I241" s="656"/>
      <c r="J241" s="656"/>
      <c r="K241" s="656"/>
      <c r="L241" s="656"/>
      <c r="M241" s="3032"/>
      <c r="N241" s="3032"/>
      <c r="O241" s="3033"/>
      <c r="P241" s="749" t="str">
        <f t="shared" si="8"/>
        <v/>
      </c>
      <c r="Q241" s="235"/>
      <c r="AH241" s="262"/>
      <c r="AI241" s="262"/>
      <c r="AQ241" s="3029" t="str">
        <f t="shared" si="9"/>
        <v/>
      </c>
      <c r="AR241" s="3030"/>
      <c r="AS241" s="3030"/>
      <c r="AT241" s="3031"/>
    </row>
    <row r="242" spans="1:46" ht="17.25" customHeight="1">
      <c r="A242" s="252">
        <v>228</v>
      </c>
      <c r="B242" s="253"/>
      <c r="C242" s="256"/>
      <c r="D242" s="254"/>
      <c r="E242" s="255"/>
      <c r="F242" s="256"/>
      <c r="G242" s="656"/>
      <c r="H242" s="656"/>
      <c r="I242" s="656"/>
      <c r="J242" s="656"/>
      <c r="K242" s="656"/>
      <c r="L242" s="656"/>
      <c r="M242" s="3032"/>
      <c r="N242" s="3032"/>
      <c r="O242" s="3033"/>
      <c r="P242" s="749" t="str">
        <f t="shared" si="8"/>
        <v/>
      </c>
      <c r="Q242" s="235"/>
      <c r="AH242" s="262"/>
      <c r="AI242" s="262"/>
      <c r="AQ242" s="3029" t="str">
        <f t="shared" si="9"/>
        <v/>
      </c>
      <c r="AR242" s="3030"/>
      <c r="AS242" s="3030"/>
      <c r="AT242" s="3031"/>
    </row>
    <row r="243" spans="1:46" ht="17.25" customHeight="1">
      <c r="A243" s="252">
        <v>229</v>
      </c>
      <c r="B243" s="253"/>
      <c r="C243" s="256"/>
      <c r="D243" s="254"/>
      <c r="E243" s="255"/>
      <c r="F243" s="256"/>
      <c r="G243" s="656"/>
      <c r="H243" s="656"/>
      <c r="I243" s="656"/>
      <c r="J243" s="656"/>
      <c r="K243" s="656"/>
      <c r="L243" s="656"/>
      <c r="M243" s="3032"/>
      <c r="N243" s="3032"/>
      <c r="O243" s="3033"/>
      <c r="P243" s="749" t="str">
        <f t="shared" si="8"/>
        <v/>
      </c>
      <c r="Q243" s="235"/>
      <c r="AH243" s="262"/>
      <c r="AI243" s="262"/>
      <c r="AQ243" s="3029" t="str">
        <f t="shared" si="9"/>
        <v/>
      </c>
      <c r="AR243" s="3030"/>
      <c r="AS243" s="3030"/>
      <c r="AT243" s="3031"/>
    </row>
    <row r="244" spans="1:46" ht="17.25" customHeight="1">
      <c r="A244" s="252">
        <v>230</v>
      </c>
      <c r="B244" s="253"/>
      <c r="C244" s="256"/>
      <c r="D244" s="254"/>
      <c r="E244" s="255"/>
      <c r="F244" s="256"/>
      <c r="G244" s="656"/>
      <c r="H244" s="656"/>
      <c r="I244" s="656"/>
      <c r="J244" s="656"/>
      <c r="K244" s="656"/>
      <c r="L244" s="656"/>
      <c r="M244" s="3032"/>
      <c r="N244" s="3032"/>
      <c r="O244" s="3033"/>
      <c r="P244" s="749" t="str">
        <f t="shared" si="8"/>
        <v/>
      </c>
      <c r="Q244" s="235"/>
      <c r="AH244" s="262"/>
      <c r="AI244" s="262"/>
      <c r="AQ244" s="3029" t="str">
        <f t="shared" si="9"/>
        <v/>
      </c>
      <c r="AR244" s="3030"/>
      <c r="AS244" s="3030"/>
      <c r="AT244" s="3031"/>
    </row>
    <row r="245" spans="1:46" ht="17.25" customHeight="1">
      <c r="A245" s="252">
        <v>231</v>
      </c>
      <c r="B245" s="253"/>
      <c r="C245" s="256"/>
      <c r="D245" s="254"/>
      <c r="E245" s="255"/>
      <c r="F245" s="256"/>
      <c r="G245" s="656"/>
      <c r="H245" s="656"/>
      <c r="I245" s="656"/>
      <c r="J245" s="656"/>
      <c r="K245" s="656"/>
      <c r="L245" s="656"/>
      <c r="M245" s="3032"/>
      <c r="N245" s="3032"/>
      <c r="O245" s="3033"/>
      <c r="P245" s="749" t="str">
        <f t="shared" si="8"/>
        <v/>
      </c>
      <c r="Q245" s="235"/>
      <c r="AH245" s="262"/>
      <c r="AI245" s="262"/>
      <c r="AQ245" s="3029" t="str">
        <f t="shared" si="9"/>
        <v/>
      </c>
      <c r="AR245" s="3030"/>
      <c r="AS245" s="3030"/>
      <c r="AT245" s="3031"/>
    </row>
    <row r="246" spans="1:46" ht="17.25" customHeight="1">
      <c r="A246" s="252">
        <v>232</v>
      </c>
      <c r="B246" s="253"/>
      <c r="C246" s="256"/>
      <c r="D246" s="254"/>
      <c r="E246" s="255"/>
      <c r="F246" s="256"/>
      <c r="G246" s="656"/>
      <c r="H246" s="656"/>
      <c r="I246" s="656"/>
      <c r="J246" s="656"/>
      <c r="K246" s="656"/>
      <c r="L246" s="656"/>
      <c r="M246" s="3032"/>
      <c r="N246" s="3032"/>
      <c r="O246" s="3033"/>
      <c r="P246" s="749" t="str">
        <f t="shared" si="8"/>
        <v/>
      </c>
      <c r="Q246" s="235"/>
      <c r="AH246" s="262"/>
      <c r="AI246" s="262"/>
      <c r="AQ246" s="3029" t="str">
        <f t="shared" si="9"/>
        <v/>
      </c>
      <c r="AR246" s="3030"/>
      <c r="AS246" s="3030"/>
      <c r="AT246" s="3031"/>
    </row>
    <row r="247" spans="1:46" ht="17.25" customHeight="1">
      <c r="A247" s="252">
        <v>233</v>
      </c>
      <c r="B247" s="253"/>
      <c r="C247" s="256"/>
      <c r="D247" s="254"/>
      <c r="E247" s="255"/>
      <c r="F247" s="256"/>
      <c r="G247" s="656"/>
      <c r="H247" s="656"/>
      <c r="I247" s="656"/>
      <c r="J247" s="656"/>
      <c r="K247" s="656"/>
      <c r="L247" s="656"/>
      <c r="M247" s="3032"/>
      <c r="N247" s="3032"/>
      <c r="O247" s="3033"/>
      <c r="P247" s="749" t="str">
        <f t="shared" si="8"/>
        <v/>
      </c>
      <c r="Q247" s="235"/>
      <c r="AH247" s="262"/>
      <c r="AI247" s="262"/>
      <c r="AQ247" s="3029" t="str">
        <f t="shared" si="9"/>
        <v/>
      </c>
      <c r="AR247" s="3030"/>
      <c r="AS247" s="3030"/>
      <c r="AT247" s="3031"/>
    </row>
    <row r="248" spans="1:46" ht="17.25" customHeight="1">
      <c r="A248" s="252">
        <v>234</v>
      </c>
      <c r="B248" s="253"/>
      <c r="C248" s="256"/>
      <c r="D248" s="254"/>
      <c r="E248" s="255"/>
      <c r="F248" s="256"/>
      <c r="G248" s="656"/>
      <c r="H248" s="656"/>
      <c r="I248" s="656"/>
      <c r="J248" s="656"/>
      <c r="K248" s="656"/>
      <c r="L248" s="656"/>
      <c r="M248" s="3032"/>
      <c r="N248" s="3032"/>
      <c r="O248" s="3033"/>
      <c r="P248" s="749" t="str">
        <f t="shared" si="8"/>
        <v/>
      </c>
      <c r="Q248" s="235"/>
      <c r="AH248" s="262"/>
      <c r="AI248" s="262"/>
      <c r="AQ248" s="3029" t="str">
        <f t="shared" si="9"/>
        <v/>
      </c>
      <c r="AR248" s="3030"/>
      <c r="AS248" s="3030"/>
      <c r="AT248" s="3031"/>
    </row>
    <row r="249" spans="1:46" ht="17.25" customHeight="1">
      <c r="A249" s="252">
        <v>235</v>
      </c>
      <c r="B249" s="253"/>
      <c r="C249" s="256"/>
      <c r="D249" s="254"/>
      <c r="E249" s="255"/>
      <c r="F249" s="256"/>
      <c r="G249" s="656"/>
      <c r="H249" s="656"/>
      <c r="I249" s="656"/>
      <c r="J249" s="656"/>
      <c r="K249" s="656"/>
      <c r="L249" s="656"/>
      <c r="M249" s="3032"/>
      <c r="N249" s="3032"/>
      <c r="O249" s="3033"/>
      <c r="P249" s="749" t="str">
        <f t="shared" si="8"/>
        <v/>
      </c>
      <c r="Q249" s="235"/>
      <c r="AH249" s="262"/>
      <c r="AI249" s="262"/>
      <c r="AQ249" s="3029" t="str">
        <f t="shared" si="9"/>
        <v/>
      </c>
      <c r="AR249" s="3030"/>
      <c r="AS249" s="3030"/>
      <c r="AT249" s="3031"/>
    </row>
    <row r="250" spans="1:46" ht="17.25" customHeight="1">
      <c r="A250" s="252">
        <v>236</v>
      </c>
      <c r="B250" s="253"/>
      <c r="C250" s="256"/>
      <c r="D250" s="254"/>
      <c r="E250" s="255"/>
      <c r="F250" s="256"/>
      <c r="G250" s="656"/>
      <c r="H250" s="656"/>
      <c r="I250" s="656"/>
      <c r="J250" s="656"/>
      <c r="K250" s="656"/>
      <c r="L250" s="656"/>
      <c r="M250" s="3032"/>
      <c r="N250" s="3032"/>
      <c r="O250" s="3033"/>
      <c r="P250" s="749" t="str">
        <f t="shared" si="8"/>
        <v/>
      </c>
      <c r="Q250" s="235"/>
      <c r="AH250" s="262"/>
      <c r="AI250" s="262"/>
      <c r="AQ250" s="3029" t="str">
        <f t="shared" si="9"/>
        <v/>
      </c>
      <c r="AR250" s="3030"/>
      <c r="AS250" s="3030"/>
      <c r="AT250" s="3031"/>
    </row>
    <row r="251" spans="1:46" ht="17.25" customHeight="1">
      <c r="A251" s="252">
        <v>237</v>
      </c>
      <c r="B251" s="253"/>
      <c r="C251" s="256"/>
      <c r="D251" s="254"/>
      <c r="E251" s="255"/>
      <c r="F251" s="256"/>
      <c r="G251" s="656"/>
      <c r="H251" s="656"/>
      <c r="I251" s="656"/>
      <c r="J251" s="656"/>
      <c r="K251" s="656"/>
      <c r="L251" s="656"/>
      <c r="M251" s="3032"/>
      <c r="N251" s="3032"/>
      <c r="O251" s="3033"/>
      <c r="P251" s="749" t="str">
        <f t="shared" si="8"/>
        <v/>
      </c>
      <c r="Q251" s="235"/>
      <c r="AH251" s="262"/>
      <c r="AI251" s="262"/>
      <c r="AQ251" s="3029" t="str">
        <f t="shared" si="9"/>
        <v/>
      </c>
      <c r="AR251" s="3030"/>
      <c r="AS251" s="3030"/>
      <c r="AT251" s="3031"/>
    </row>
    <row r="252" spans="1:46" ht="17.25" customHeight="1">
      <c r="A252" s="252">
        <v>238</v>
      </c>
      <c r="B252" s="253"/>
      <c r="C252" s="256"/>
      <c r="D252" s="254"/>
      <c r="E252" s="255"/>
      <c r="F252" s="256"/>
      <c r="G252" s="656"/>
      <c r="H252" s="656"/>
      <c r="I252" s="656"/>
      <c r="J252" s="656"/>
      <c r="K252" s="656"/>
      <c r="L252" s="656"/>
      <c r="M252" s="3032"/>
      <c r="N252" s="3032"/>
      <c r="O252" s="3033"/>
      <c r="P252" s="749" t="str">
        <f t="shared" si="8"/>
        <v/>
      </c>
      <c r="Q252" s="235"/>
      <c r="AH252" s="262"/>
      <c r="AI252" s="262"/>
      <c r="AQ252" s="3029" t="str">
        <f t="shared" si="9"/>
        <v/>
      </c>
      <c r="AR252" s="3030"/>
      <c r="AS252" s="3030"/>
      <c r="AT252" s="3031"/>
    </row>
    <row r="253" spans="1:46" ht="17.25" customHeight="1">
      <c r="A253" s="252">
        <v>239</v>
      </c>
      <c r="B253" s="253"/>
      <c r="C253" s="256"/>
      <c r="D253" s="254"/>
      <c r="E253" s="255"/>
      <c r="F253" s="256"/>
      <c r="G253" s="656"/>
      <c r="H253" s="656"/>
      <c r="I253" s="656"/>
      <c r="J253" s="656"/>
      <c r="K253" s="656"/>
      <c r="L253" s="656"/>
      <c r="M253" s="3032"/>
      <c r="N253" s="3032"/>
      <c r="O253" s="3033"/>
      <c r="P253" s="749" t="str">
        <f t="shared" si="8"/>
        <v/>
      </c>
      <c r="Q253" s="235"/>
      <c r="AH253" s="262"/>
      <c r="AI253" s="262"/>
      <c r="AQ253" s="3029" t="str">
        <f t="shared" si="9"/>
        <v/>
      </c>
      <c r="AR253" s="3030"/>
      <c r="AS253" s="3030"/>
      <c r="AT253" s="3031"/>
    </row>
    <row r="254" spans="1:46" ht="17.25" customHeight="1">
      <c r="A254" s="252">
        <v>240</v>
      </c>
      <c r="B254" s="253"/>
      <c r="C254" s="256"/>
      <c r="D254" s="254"/>
      <c r="E254" s="255"/>
      <c r="F254" s="256"/>
      <c r="G254" s="656"/>
      <c r="H254" s="656"/>
      <c r="I254" s="656"/>
      <c r="J254" s="656"/>
      <c r="K254" s="656"/>
      <c r="L254" s="656"/>
      <c r="M254" s="3032"/>
      <c r="N254" s="3032"/>
      <c r="O254" s="3033"/>
      <c r="P254" s="749" t="str">
        <f t="shared" si="8"/>
        <v/>
      </c>
      <c r="Q254" s="235"/>
      <c r="AH254" s="262"/>
      <c r="AI254" s="262"/>
      <c r="AQ254" s="3029" t="str">
        <f t="shared" si="9"/>
        <v/>
      </c>
      <c r="AR254" s="3030"/>
      <c r="AS254" s="3030"/>
      <c r="AT254" s="3031"/>
    </row>
    <row r="255" spans="1:46" ht="17.25" customHeight="1">
      <c r="A255" s="252">
        <v>241</v>
      </c>
      <c r="B255" s="253"/>
      <c r="C255" s="256"/>
      <c r="D255" s="254"/>
      <c r="E255" s="255"/>
      <c r="F255" s="256"/>
      <c r="G255" s="656"/>
      <c r="H255" s="656"/>
      <c r="I255" s="656"/>
      <c r="J255" s="656"/>
      <c r="K255" s="656"/>
      <c r="L255" s="656"/>
      <c r="M255" s="3032"/>
      <c r="N255" s="3032"/>
      <c r="O255" s="3033"/>
      <c r="P255" s="749" t="str">
        <f t="shared" si="8"/>
        <v/>
      </c>
      <c r="Q255" s="235"/>
      <c r="AH255" s="262"/>
      <c r="AI255" s="262"/>
      <c r="AQ255" s="3029" t="str">
        <f t="shared" si="9"/>
        <v/>
      </c>
      <c r="AR255" s="3030"/>
      <c r="AS255" s="3030"/>
      <c r="AT255" s="3031"/>
    </row>
    <row r="256" spans="1:46" ht="17.25" customHeight="1">
      <c r="A256" s="252">
        <v>242</v>
      </c>
      <c r="B256" s="253"/>
      <c r="C256" s="256"/>
      <c r="D256" s="254"/>
      <c r="E256" s="255"/>
      <c r="F256" s="256"/>
      <c r="G256" s="656"/>
      <c r="H256" s="656"/>
      <c r="I256" s="656"/>
      <c r="J256" s="656"/>
      <c r="K256" s="656"/>
      <c r="L256" s="656"/>
      <c r="M256" s="3032"/>
      <c r="N256" s="3032"/>
      <c r="O256" s="3033"/>
      <c r="P256" s="749" t="str">
        <f t="shared" si="8"/>
        <v/>
      </c>
      <c r="Q256" s="235"/>
      <c r="AH256" s="262"/>
      <c r="AI256" s="262"/>
      <c r="AQ256" s="3029" t="str">
        <f t="shared" si="9"/>
        <v/>
      </c>
      <c r="AR256" s="3030"/>
      <c r="AS256" s="3030"/>
      <c r="AT256" s="3031"/>
    </row>
    <row r="257" spans="1:46" ht="17.25" customHeight="1">
      <c r="A257" s="252">
        <v>243</v>
      </c>
      <c r="B257" s="253"/>
      <c r="C257" s="256"/>
      <c r="D257" s="254"/>
      <c r="E257" s="255"/>
      <c r="F257" s="256"/>
      <c r="G257" s="656"/>
      <c r="H257" s="656"/>
      <c r="I257" s="656"/>
      <c r="J257" s="656"/>
      <c r="K257" s="656"/>
      <c r="L257" s="656"/>
      <c r="M257" s="3032"/>
      <c r="N257" s="3032"/>
      <c r="O257" s="3033"/>
      <c r="P257" s="749" t="str">
        <f t="shared" si="8"/>
        <v/>
      </c>
      <c r="Q257" s="235"/>
      <c r="AH257" s="262"/>
      <c r="AI257" s="262"/>
      <c r="AQ257" s="3029" t="str">
        <f t="shared" si="9"/>
        <v/>
      </c>
      <c r="AR257" s="3030"/>
      <c r="AS257" s="3030"/>
      <c r="AT257" s="3031"/>
    </row>
    <row r="258" spans="1:46" ht="17.25" customHeight="1">
      <c r="A258" s="252">
        <v>244</v>
      </c>
      <c r="B258" s="253"/>
      <c r="C258" s="256"/>
      <c r="D258" s="254"/>
      <c r="E258" s="255"/>
      <c r="F258" s="256"/>
      <c r="G258" s="656"/>
      <c r="H258" s="656"/>
      <c r="I258" s="656"/>
      <c r="J258" s="656"/>
      <c r="K258" s="656"/>
      <c r="L258" s="656"/>
      <c r="M258" s="3032"/>
      <c r="N258" s="3032"/>
      <c r="O258" s="3033"/>
      <c r="P258" s="749" t="str">
        <f t="shared" si="8"/>
        <v/>
      </c>
      <c r="Q258" s="235"/>
      <c r="AH258" s="262"/>
      <c r="AI258" s="262"/>
      <c r="AQ258" s="3029" t="str">
        <f t="shared" si="9"/>
        <v/>
      </c>
      <c r="AR258" s="3030"/>
      <c r="AS258" s="3030"/>
      <c r="AT258" s="3031"/>
    </row>
    <row r="259" spans="1:46" ht="17.25" customHeight="1">
      <c r="A259" s="252">
        <v>245</v>
      </c>
      <c r="B259" s="253"/>
      <c r="C259" s="256"/>
      <c r="D259" s="254"/>
      <c r="E259" s="255"/>
      <c r="F259" s="256"/>
      <c r="G259" s="656"/>
      <c r="H259" s="656"/>
      <c r="I259" s="656"/>
      <c r="J259" s="656"/>
      <c r="K259" s="656"/>
      <c r="L259" s="656"/>
      <c r="M259" s="3032"/>
      <c r="N259" s="3032"/>
      <c r="O259" s="3033"/>
      <c r="P259" s="749" t="str">
        <f t="shared" si="8"/>
        <v/>
      </c>
      <c r="Q259" s="235"/>
      <c r="AH259" s="262"/>
      <c r="AI259" s="262"/>
      <c r="AQ259" s="3029" t="str">
        <f t="shared" si="9"/>
        <v/>
      </c>
      <c r="AR259" s="3030"/>
      <c r="AS259" s="3030"/>
      <c r="AT259" s="3031"/>
    </row>
    <row r="260" spans="1:46" ht="17.25" customHeight="1">
      <c r="A260" s="252">
        <v>246</v>
      </c>
      <c r="B260" s="253"/>
      <c r="C260" s="256"/>
      <c r="D260" s="254"/>
      <c r="E260" s="255"/>
      <c r="F260" s="256"/>
      <c r="G260" s="656"/>
      <c r="H260" s="656"/>
      <c r="I260" s="656"/>
      <c r="J260" s="656"/>
      <c r="K260" s="656"/>
      <c r="L260" s="656"/>
      <c r="M260" s="3032"/>
      <c r="N260" s="3032"/>
      <c r="O260" s="3033"/>
      <c r="P260" s="749" t="str">
        <f t="shared" si="8"/>
        <v/>
      </c>
      <c r="Q260" s="235"/>
      <c r="AH260" s="262"/>
      <c r="AI260" s="262"/>
      <c r="AQ260" s="3029" t="str">
        <f t="shared" si="9"/>
        <v/>
      </c>
      <c r="AR260" s="3030"/>
      <c r="AS260" s="3030"/>
      <c r="AT260" s="3031"/>
    </row>
    <row r="261" spans="1:46" ht="17.25" customHeight="1">
      <c r="A261" s="252">
        <v>247</v>
      </c>
      <c r="B261" s="253"/>
      <c r="C261" s="256"/>
      <c r="D261" s="254"/>
      <c r="E261" s="255"/>
      <c r="F261" s="256"/>
      <c r="G261" s="656"/>
      <c r="H261" s="656"/>
      <c r="I261" s="656"/>
      <c r="J261" s="656"/>
      <c r="K261" s="656"/>
      <c r="L261" s="656"/>
      <c r="M261" s="3032"/>
      <c r="N261" s="3032"/>
      <c r="O261" s="3033"/>
      <c r="P261" s="749" t="str">
        <f t="shared" si="8"/>
        <v/>
      </c>
      <c r="Q261" s="235"/>
      <c r="AH261" s="262"/>
      <c r="AI261" s="262"/>
      <c r="AQ261" s="3029" t="str">
        <f t="shared" si="9"/>
        <v/>
      </c>
      <c r="AR261" s="3030"/>
      <c r="AS261" s="3030"/>
      <c r="AT261" s="3031"/>
    </row>
    <row r="262" spans="1:46" ht="17.25" customHeight="1">
      <c r="A262" s="252">
        <v>248</v>
      </c>
      <c r="B262" s="253"/>
      <c r="C262" s="256"/>
      <c r="D262" s="254"/>
      <c r="E262" s="255"/>
      <c r="F262" s="256"/>
      <c r="G262" s="656"/>
      <c r="H262" s="656"/>
      <c r="I262" s="656"/>
      <c r="J262" s="656"/>
      <c r="K262" s="656"/>
      <c r="L262" s="656"/>
      <c r="M262" s="3032"/>
      <c r="N262" s="3032"/>
      <c r="O262" s="3033"/>
      <c r="P262" s="749" t="str">
        <f t="shared" si="8"/>
        <v/>
      </c>
      <c r="Q262" s="235"/>
      <c r="AH262" s="262"/>
      <c r="AI262" s="262"/>
      <c r="AQ262" s="3029" t="str">
        <f t="shared" si="9"/>
        <v/>
      </c>
      <c r="AR262" s="3030"/>
      <c r="AS262" s="3030"/>
      <c r="AT262" s="3031"/>
    </row>
    <row r="263" spans="1:46" ht="17.25" customHeight="1">
      <c r="A263" s="252">
        <v>249</v>
      </c>
      <c r="B263" s="253"/>
      <c r="C263" s="256"/>
      <c r="D263" s="254"/>
      <c r="E263" s="255"/>
      <c r="F263" s="256"/>
      <c r="G263" s="656"/>
      <c r="H263" s="656"/>
      <c r="I263" s="656"/>
      <c r="J263" s="656"/>
      <c r="K263" s="656"/>
      <c r="L263" s="656"/>
      <c r="M263" s="3032"/>
      <c r="N263" s="3032"/>
      <c r="O263" s="3033"/>
      <c r="P263" s="749" t="str">
        <f t="shared" si="8"/>
        <v/>
      </c>
      <c r="Q263" s="235"/>
      <c r="AH263" s="262"/>
      <c r="AI263" s="262"/>
      <c r="AQ263" s="3029" t="str">
        <f t="shared" si="9"/>
        <v/>
      </c>
      <c r="AR263" s="3030"/>
      <c r="AS263" s="3030"/>
      <c r="AT263" s="3031"/>
    </row>
    <row r="264" spans="1:46" ht="17.25" customHeight="1">
      <c r="A264" s="252">
        <v>250</v>
      </c>
      <c r="B264" s="253"/>
      <c r="C264" s="256"/>
      <c r="D264" s="254"/>
      <c r="E264" s="255"/>
      <c r="F264" s="256"/>
      <c r="G264" s="656"/>
      <c r="H264" s="656"/>
      <c r="I264" s="656"/>
      <c r="J264" s="656"/>
      <c r="K264" s="656"/>
      <c r="L264" s="656"/>
      <c r="M264" s="3032"/>
      <c r="N264" s="3032"/>
      <c r="O264" s="3033"/>
      <c r="P264" s="749" t="str">
        <f t="shared" si="8"/>
        <v/>
      </c>
      <c r="Q264" s="235"/>
      <c r="AH264" s="262"/>
      <c r="AI264" s="262"/>
      <c r="AQ264" s="3029" t="str">
        <f t="shared" si="9"/>
        <v/>
      </c>
      <c r="AR264" s="3030"/>
      <c r="AS264" s="3030"/>
      <c r="AT264" s="3031"/>
    </row>
    <row r="265" spans="1:46" ht="17.25" customHeight="1">
      <c r="A265" s="252">
        <v>251</v>
      </c>
      <c r="B265" s="253"/>
      <c r="C265" s="256"/>
      <c r="D265" s="254"/>
      <c r="E265" s="255"/>
      <c r="F265" s="256"/>
      <c r="G265" s="656"/>
      <c r="H265" s="656"/>
      <c r="I265" s="656"/>
      <c r="J265" s="656"/>
      <c r="K265" s="656"/>
      <c r="L265" s="656"/>
      <c r="M265" s="3032"/>
      <c r="N265" s="3032"/>
      <c r="O265" s="3033"/>
      <c r="P265" s="749" t="str">
        <f t="shared" si="8"/>
        <v/>
      </c>
      <c r="Q265" s="235"/>
      <c r="AH265" s="262"/>
      <c r="AI265" s="262"/>
      <c r="AQ265" s="3029" t="str">
        <f t="shared" si="9"/>
        <v/>
      </c>
      <c r="AR265" s="3030"/>
      <c r="AS265" s="3030"/>
      <c r="AT265" s="3031"/>
    </row>
    <row r="266" spans="1:46" ht="17.25" customHeight="1">
      <c r="A266" s="252">
        <v>252</v>
      </c>
      <c r="B266" s="253"/>
      <c r="C266" s="256"/>
      <c r="D266" s="254"/>
      <c r="E266" s="255"/>
      <c r="F266" s="256"/>
      <c r="G266" s="656"/>
      <c r="H266" s="656"/>
      <c r="I266" s="656"/>
      <c r="J266" s="656"/>
      <c r="K266" s="656"/>
      <c r="L266" s="656"/>
      <c r="M266" s="3032"/>
      <c r="N266" s="3032"/>
      <c r="O266" s="3033"/>
      <c r="P266" s="749" t="str">
        <f t="shared" si="8"/>
        <v/>
      </c>
      <c r="Q266" s="235"/>
      <c r="AH266" s="262"/>
      <c r="AI266" s="262"/>
      <c r="AQ266" s="3029" t="str">
        <f t="shared" si="9"/>
        <v/>
      </c>
      <c r="AR266" s="3030"/>
      <c r="AS266" s="3030"/>
      <c r="AT266" s="3031"/>
    </row>
    <row r="267" spans="1:46" ht="17.25" customHeight="1">
      <c r="A267" s="252">
        <v>253</v>
      </c>
      <c r="B267" s="253"/>
      <c r="C267" s="256"/>
      <c r="D267" s="254"/>
      <c r="E267" s="255"/>
      <c r="F267" s="256"/>
      <c r="G267" s="656"/>
      <c r="H267" s="656"/>
      <c r="I267" s="656"/>
      <c r="J267" s="656"/>
      <c r="K267" s="656"/>
      <c r="L267" s="656"/>
      <c r="M267" s="3032"/>
      <c r="N267" s="3032"/>
      <c r="O267" s="3033"/>
      <c r="P267" s="749" t="str">
        <f t="shared" si="8"/>
        <v/>
      </c>
      <c r="Q267" s="235"/>
      <c r="AH267" s="262"/>
      <c r="AI267" s="262"/>
      <c r="AQ267" s="3029" t="str">
        <f t="shared" si="9"/>
        <v/>
      </c>
      <c r="AR267" s="3030"/>
      <c r="AS267" s="3030"/>
      <c r="AT267" s="3031"/>
    </row>
    <row r="268" spans="1:46" ht="17.25" customHeight="1">
      <c r="A268" s="252">
        <v>254</v>
      </c>
      <c r="B268" s="253"/>
      <c r="C268" s="256"/>
      <c r="D268" s="254"/>
      <c r="E268" s="255"/>
      <c r="F268" s="256"/>
      <c r="G268" s="656"/>
      <c r="H268" s="656"/>
      <c r="I268" s="656"/>
      <c r="J268" s="656"/>
      <c r="K268" s="656"/>
      <c r="L268" s="656"/>
      <c r="M268" s="3032"/>
      <c r="N268" s="3032"/>
      <c r="O268" s="3033"/>
      <c r="P268" s="749" t="str">
        <f t="shared" si="8"/>
        <v/>
      </c>
      <c r="Q268" s="235"/>
      <c r="AH268" s="262"/>
      <c r="AI268" s="262"/>
      <c r="AQ268" s="3029" t="str">
        <f t="shared" si="9"/>
        <v/>
      </c>
      <c r="AR268" s="3030"/>
      <c r="AS268" s="3030"/>
      <c r="AT268" s="3031"/>
    </row>
    <row r="269" spans="1:46" ht="17.25" customHeight="1">
      <c r="A269" s="252">
        <v>255</v>
      </c>
      <c r="B269" s="253"/>
      <c r="C269" s="256"/>
      <c r="D269" s="254"/>
      <c r="E269" s="255"/>
      <c r="F269" s="256"/>
      <c r="G269" s="656"/>
      <c r="H269" s="656"/>
      <c r="I269" s="656"/>
      <c r="J269" s="656"/>
      <c r="K269" s="656"/>
      <c r="L269" s="656"/>
      <c r="M269" s="3032"/>
      <c r="N269" s="3032"/>
      <c r="O269" s="3033"/>
      <c r="P269" s="749" t="str">
        <f t="shared" si="8"/>
        <v/>
      </c>
      <c r="Q269" s="235"/>
      <c r="AH269" s="262"/>
      <c r="AI269" s="262"/>
      <c r="AQ269" s="3029" t="str">
        <f t="shared" si="9"/>
        <v/>
      </c>
      <c r="AR269" s="3030"/>
      <c r="AS269" s="3030"/>
      <c r="AT269" s="3031"/>
    </row>
    <row r="270" spans="1:46" ht="17.25" customHeight="1">
      <c r="A270" s="252">
        <v>256</v>
      </c>
      <c r="B270" s="253"/>
      <c r="C270" s="256"/>
      <c r="D270" s="254"/>
      <c r="E270" s="255"/>
      <c r="F270" s="256"/>
      <c r="G270" s="656"/>
      <c r="H270" s="656"/>
      <c r="I270" s="656"/>
      <c r="J270" s="656"/>
      <c r="K270" s="656"/>
      <c r="L270" s="656"/>
      <c r="M270" s="3032"/>
      <c r="N270" s="3032"/>
      <c r="O270" s="3033"/>
      <c r="P270" s="749" t="str">
        <f t="shared" si="8"/>
        <v/>
      </c>
      <c r="Q270" s="235"/>
      <c r="AH270" s="262"/>
      <c r="AI270" s="262"/>
      <c r="AQ270" s="3029" t="str">
        <f t="shared" si="9"/>
        <v/>
      </c>
      <c r="AR270" s="3030"/>
      <c r="AS270" s="3030"/>
      <c r="AT270" s="3031"/>
    </row>
    <row r="271" spans="1:46" ht="17.25" customHeight="1">
      <c r="A271" s="252">
        <v>257</v>
      </c>
      <c r="B271" s="253"/>
      <c r="C271" s="256"/>
      <c r="D271" s="254"/>
      <c r="E271" s="255"/>
      <c r="F271" s="256"/>
      <c r="G271" s="656"/>
      <c r="H271" s="656"/>
      <c r="I271" s="656"/>
      <c r="J271" s="656"/>
      <c r="K271" s="656"/>
      <c r="L271" s="656"/>
      <c r="M271" s="3032"/>
      <c r="N271" s="3032"/>
      <c r="O271" s="3033"/>
      <c r="P271" s="749" t="str">
        <f t="shared" ref="P271:P334" si="10">IFERROR(VLOOKUP(AQ271,$AI$15:$AP$66,2,FALSE),"")</f>
        <v/>
      </c>
      <c r="Q271" s="235"/>
      <c r="AH271" s="262"/>
      <c r="AI271" s="262"/>
      <c r="AQ271" s="3029" t="str">
        <f t="shared" ref="AQ271:AQ334" si="11">C271&amp;D271&amp;F271</f>
        <v/>
      </c>
      <c r="AR271" s="3030"/>
      <c r="AS271" s="3030"/>
      <c r="AT271" s="3031"/>
    </row>
    <row r="272" spans="1:46" ht="17.25" customHeight="1">
      <c r="A272" s="252">
        <v>258</v>
      </c>
      <c r="B272" s="253"/>
      <c r="C272" s="256"/>
      <c r="D272" s="254"/>
      <c r="E272" s="255"/>
      <c r="F272" s="256"/>
      <c r="G272" s="656"/>
      <c r="H272" s="656"/>
      <c r="I272" s="656"/>
      <c r="J272" s="656"/>
      <c r="K272" s="656"/>
      <c r="L272" s="656"/>
      <c r="M272" s="3032"/>
      <c r="N272" s="3032"/>
      <c r="O272" s="3033"/>
      <c r="P272" s="749" t="str">
        <f t="shared" si="10"/>
        <v/>
      </c>
      <c r="Q272" s="235"/>
      <c r="AH272" s="262"/>
      <c r="AI272" s="262"/>
      <c r="AQ272" s="3029" t="str">
        <f t="shared" si="11"/>
        <v/>
      </c>
      <c r="AR272" s="3030"/>
      <c r="AS272" s="3030"/>
      <c r="AT272" s="3031"/>
    </row>
    <row r="273" spans="1:46" ht="17.25" customHeight="1">
      <c r="A273" s="252">
        <v>259</v>
      </c>
      <c r="B273" s="253"/>
      <c r="C273" s="256"/>
      <c r="D273" s="254"/>
      <c r="E273" s="255"/>
      <c r="F273" s="256"/>
      <c r="G273" s="656"/>
      <c r="H273" s="656"/>
      <c r="I273" s="656"/>
      <c r="J273" s="656"/>
      <c r="K273" s="656"/>
      <c r="L273" s="656"/>
      <c r="M273" s="3032"/>
      <c r="N273" s="3032"/>
      <c r="O273" s="3033"/>
      <c r="P273" s="749" t="str">
        <f t="shared" si="10"/>
        <v/>
      </c>
      <c r="Q273" s="235"/>
      <c r="AH273" s="262"/>
      <c r="AI273" s="262"/>
      <c r="AQ273" s="3029" t="str">
        <f t="shared" si="11"/>
        <v/>
      </c>
      <c r="AR273" s="3030"/>
      <c r="AS273" s="3030"/>
      <c r="AT273" s="3031"/>
    </row>
    <row r="274" spans="1:46" ht="17.25" customHeight="1">
      <c r="A274" s="252">
        <v>260</v>
      </c>
      <c r="B274" s="253"/>
      <c r="C274" s="256"/>
      <c r="D274" s="254"/>
      <c r="E274" s="255"/>
      <c r="F274" s="256"/>
      <c r="G274" s="656"/>
      <c r="H274" s="656"/>
      <c r="I274" s="656"/>
      <c r="J274" s="656"/>
      <c r="K274" s="656"/>
      <c r="L274" s="656"/>
      <c r="M274" s="3032"/>
      <c r="N274" s="3032"/>
      <c r="O274" s="3033"/>
      <c r="P274" s="749" t="str">
        <f t="shared" si="10"/>
        <v/>
      </c>
      <c r="Q274" s="235"/>
      <c r="AH274" s="262"/>
      <c r="AI274" s="262"/>
      <c r="AQ274" s="3029" t="str">
        <f t="shared" si="11"/>
        <v/>
      </c>
      <c r="AR274" s="3030"/>
      <c r="AS274" s="3030"/>
      <c r="AT274" s="3031"/>
    </row>
    <row r="275" spans="1:46" ht="17.25" customHeight="1">
      <c r="A275" s="252">
        <v>261</v>
      </c>
      <c r="B275" s="253"/>
      <c r="C275" s="256"/>
      <c r="D275" s="254"/>
      <c r="E275" s="255"/>
      <c r="F275" s="256"/>
      <c r="G275" s="656"/>
      <c r="H275" s="656"/>
      <c r="I275" s="656"/>
      <c r="J275" s="656"/>
      <c r="K275" s="656"/>
      <c r="L275" s="656"/>
      <c r="M275" s="3032"/>
      <c r="N275" s="3032"/>
      <c r="O275" s="3033"/>
      <c r="P275" s="749" t="str">
        <f t="shared" si="10"/>
        <v/>
      </c>
      <c r="Q275" s="235"/>
      <c r="AH275" s="262"/>
      <c r="AI275" s="262"/>
      <c r="AQ275" s="3029" t="str">
        <f t="shared" si="11"/>
        <v/>
      </c>
      <c r="AR275" s="3030"/>
      <c r="AS275" s="3030"/>
      <c r="AT275" s="3031"/>
    </row>
    <row r="276" spans="1:46" ht="17.25" customHeight="1">
      <c r="A276" s="252">
        <v>262</v>
      </c>
      <c r="B276" s="253"/>
      <c r="C276" s="256"/>
      <c r="D276" s="254"/>
      <c r="E276" s="255"/>
      <c r="F276" s="256"/>
      <c r="G276" s="656"/>
      <c r="H276" s="656"/>
      <c r="I276" s="656"/>
      <c r="J276" s="656"/>
      <c r="K276" s="656"/>
      <c r="L276" s="656"/>
      <c r="M276" s="3032"/>
      <c r="N276" s="3032"/>
      <c r="O276" s="3033"/>
      <c r="P276" s="749" t="str">
        <f t="shared" si="10"/>
        <v/>
      </c>
      <c r="Q276" s="235"/>
      <c r="AH276" s="262"/>
      <c r="AI276" s="262"/>
      <c r="AQ276" s="3029" t="str">
        <f t="shared" si="11"/>
        <v/>
      </c>
      <c r="AR276" s="3030"/>
      <c r="AS276" s="3030"/>
      <c r="AT276" s="3031"/>
    </row>
    <row r="277" spans="1:46" ht="17.25" customHeight="1">
      <c r="A277" s="252">
        <v>263</v>
      </c>
      <c r="B277" s="253"/>
      <c r="C277" s="256"/>
      <c r="D277" s="254"/>
      <c r="E277" s="255"/>
      <c r="F277" s="256"/>
      <c r="G277" s="656"/>
      <c r="H277" s="656"/>
      <c r="I277" s="656"/>
      <c r="J277" s="656"/>
      <c r="K277" s="656"/>
      <c r="L277" s="656"/>
      <c r="M277" s="3032"/>
      <c r="N277" s="3032"/>
      <c r="O277" s="3033"/>
      <c r="P277" s="749" t="str">
        <f t="shared" si="10"/>
        <v/>
      </c>
      <c r="Q277" s="235"/>
      <c r="AH277" s="262"/>
      <c r="AI277" s="262"/>
      <c r="AQ277" s="3029" t="str">
        <f t="shared" si="11"/>
        <v/>
      </c>
      <c r="AR277" s="3030"/>
      <c r="AS277" s="3030"/>
      <c r="AT277" s="3031"/>
    </row>
    <row r="278" spans="1:46" ht="17.25" customHeight="1">
      <c r="A278" s="252">
        <v>264</v>
      </c>
      <c r="B278" s="253"/>
      <c r="C278" s="256"/>
      <c r="D278" s="254"/>
      <c r="E278" s="255"/>
      <c r="F278" s="256"/>
      <c r="G278" s="656"/>
      <c r="H278" s="656"/>
      <c r="I278" s="656"/>
      <c r="J278" s="656"/>
      <c r="K278" s="656"/>
      <c r="L278" s="656"/>
      <c r="M278" s="3032"/>
      <c r="N278" s="3032"/>
      <c r="O278" s="3033"/>
      <c r="P278" s="749" t="str">
        <f t="shared" si="10"/>
        <v/>
      </c>
      <c r="Q278" s="235"/>
      <c r="AH278" s="262"/>
      <c r="AI278" s="262"/>
      <c r="AQ278" s="3029" t="str">
        <f t="shared" si="11"/>
        <v/>
      </c>
      <c r="AR278" s="3030"/>
      <c r="AS278" s="3030"/>
      <c r="AT278" s="3031"/>
    </row>
    <row r="279" spans="1:46" ht="17.25" customHeight="1">
      <c r="A279" s="252">
        <v>265</v>
      </c>
      <c r="B279" s="253"/>
      <c r="C279" s="256"/>
      <c r="D279" s="254"/>
      <c r="E279" s="255"/>
      <c r="F279" s="256"/>
      <c r="G279" s="656"/>
      <c r="H279" s="656"/>
      <c r="I279" s="656"/>
      <c r="J279" s="656"/>
      <c r="K279" s="656"/>
      <c r="L279" s="656"/>
      <c r="M279" s="3032"/>
      <c r="N279" s="3032"/>
      <c r="O279" s="3033"/>
      <c r="P279" s="749" t="str">
        <f t="shared" si="10"/>
        <v/>
      </c>
      <c r="Q279" s="235"/>
      <c r="AH279" s="262"/>
      <c r="AI279" s="262"/>
      <c r="AQ279" s="3029" t="str">
        <f t="shared" si="11"/>
        <v/>
      </c>
      <c r="AR279" s="3030"/>
      <c r="AS279" s="3030"/>
      <c r="AT279" s="3031"/>
    </row>
    <row r="280" spans="1:46" ht="17.25" customHeight="1">
      <c r="A280" s="252">
        <v>266</v>
      </c>
      <c r="B280" s="253"/>
      <c r="C280" s="256"/>
      <c r="D280" s="254"/>
      <c r="E280" s="255"/>
      <c r="F280" s="256"/>
      <c r="G280" s="656"/>
      <c r="H280" s="656"/>
      <c r="I280" s="656"/>
      <c r="J280" s="656"/>
      <c r="K280" s="656"/>
      <c r="L280" s="656"/>
      <c r="M280" s="3032"/>
      <c r="N280" s="3032"/>
      <c r="O280" s="3033"/>
      <c r="P280" s="749" t="str">
        <f t="shared" si="10"/>
        <v/>
      </c>
      <c r="Q280" s="235"/>
      <c r="AH280" s="262"/>
      <c r="AI280" s="262"/>
      <c r="AQ280" s="3029" t="str">
        <f t="shared" si="11"/>
        <v/>
      </c>
      <c r="AR280" s="3030"/>
      <c r="AS280" s="3030"/>
      <c r="AT280" s="3031"/>
    </row>
    <row r="281" spans="1:46" ht="17.25" customHeight="1">
      <c r="A281" s="252">
        <v>267</v>
      </c>
      <c r="B281" s="253"/>
      <c r="C281" s="256"/>
      <c r="D281" s="254"/>
      <c r="E281" s="255"/>
      <c r="F281" s="256"/>
      <c r="G281" s="656"/>
      <c r="H281" s="656"/>
      <c r="I281" s="656"/>
      <c r="J281" s="656"/>
      <c r="K281" s="656"/>
      <c r="L281" s="656"/>
      <c r="M281" s="3032"/>
      <c r="N281" s="3032"/>
      <c r="O281" s="3033"/>
      <c r="P281" s="749" t="str">
        <f t="shared" si="10"/>
        <v/>
      </c>
      <c r="Q281" s="235"/>
      <c r="AH281" s="262"/>
      <c r="AI281" s="262"/>
      <c r="AQ281" s="3029" t="str">
        <f t="shared" si="11"/>
        <v/>
      </c>
      <c r="AR281" s="3030"/>
      <c r="AS281" s="3030"/>
      <c r="AT281" s="3031"/>
    </row>
    <row r="282" spans="1:46" ht="17.25" customHeight="1">
      <c r="A282" s="252">
        <v>268</v>
      </c>
      <c r="B282" s="253"/>
      <c r="C282" s="256"/>
      <c r="D282" s="254"/>
      <c r="E282" s="255"/>
      <c r="F282" s="256"/>
      <c r="G282" s="656"/>
      <c r="H282" s="656"/>
      <c r="I282" s="656"/>
      <c r="J282" s="656"/>
      <c r="K282" s="656"/>
      <c r="L282" s="656"/>
      <c r="M282" s="3032"/>
      <c r="N282" s="3032"/>
      <c r="O282" s="3033"/>
      <c r="P282" s="749" t="str">
        <f t="shared" si="10"/>
        <v/>
      </c>
      <c r="Q282" s="235"/>
      <c r="AH282" s="262"/>
      <c r="AI282" s="262"/>
      <c r="AQ282" s="3029" t="str">
        <f t="shared" si="11"/>
        <v/>
      </c>
      <c r="AR282" s="3030"/>
      <c r="AS282" s="3030"/>
      <c r="AT282" s="3031"/>
    </row>
    <row r="283" spans="1:46" ht="17.25" customHeight="1">
      <c r="A283" s="252">
        <v>269</v>
      </c>
      <c r="B283" s="253"/>
      <c r="C283" s="256"/>
      <c r="D283" s="254"/>
      <c r="E283" s="255"/>
      <c r="F283" s="256"/>
      <c r="G283" s="656"/>
      <c r="H283" s="656"/>
      <c r="I283" s="656"/>
      <c r="J283" s="656"/>
      <c r="K283" s="656"/>
      <c r="L283" s="656"/>
      <c r="M283" s="3032"/>
      <c r="N283" s="3032"/>
      <c r="O283" s="3033"/>
      <c r="P283" s="749" t="str">
        <f t="shared" si="10"/>
        <v/>
      </c>
      <c r="Q283" s="235"/>
      <c r="AH283" s="262"/>
      <c r="AI283" s="262"/>
      <c r="AQ283" s="3029" t="str">
        <f t="shared" si="11"/>
        <v/>
      </c>
      <c r="AR283" s="3030"/>
      <c r="AS283" s="3030"/>
      <c r="AT283" s="3031"/>
    </row>
    <row r="284" spans="1:46" ht="17.25" customHeight="1">
      <c r="A284" s="252">
        <v>270</v>
      </c>
      <c r="B284" s="253"/>
      <c r="C284" s="256"/>
      <c r="D284" s="254"/>
      <c r="E284" s="255"/>
      <c r="F284" s="256"/>
      <c r="G284" s="656"/>
      <c r="H284" s="656"/>
      <c r="I284" s="656"/>
      <c r="J284" s="656"/>
      <c r="K284" s="656"/>
      <c r="L284" s="656"/>
      <c r="M284" s="3032"/>
      <c r="N284" s="3032"/>
      <c r="O284" s="3033"/>
      <c r="P284" s="749" t="str">
        <f t="shared" si="10"/>
        <v/>
      </c>
      <c r="Q284" s="235"/>
      <c r="AH284" s="262"/>
      <c r="AI284" s="262"/>
      <c r="AQ284" s="3029" t="str">
        <f t="shared" si="11"/>
        <v/>
      </c>
      <c r="AR284" s="3030"/>
      <c r="AS284" s="3030"/>
      <c r="AT284" s="3031"/>
    </row>
    <row r="285" spans="1:46" ht="17.25" customHeight="1">
      <c r="A285" s="252">
        <v>271</v>
      </c>
      <c r="B285" s="253"/>
      <c r="C285" s="256"/>
      <c r="D285" s="254"/>
      <c r="E285" s="255"/>
      <c r="F285" s="256"/>
      <c r="G285" s="656"/>
      <c r="H285" s="656"/>
      <c r="I285" s="656"/>
      <c r="J285" s="656"/>
      <c r="K285" s="656"/>
      <c r="L285" s="656"/>
      <c r="M285" s="3032"/>
      <c r="N285" s="3032"/>
      <c r="O285" s="3033"/>
      <c r="P285" s="749" t="str">
        <f t="shared" si="10"/>
        <v/>
      </c>
      <c r="Q285" s="235"/>
      <c r="AH285" s="262"/>
      <c r="AI285" s="262"/>
      <c r="AQ285" s="3029" t="str">
        <f t="shared" si="11"/>
        <v/>
      </c>
      <c r="AR285" s="3030"/>
      <c r="AS285" s="3030"/>
      <c r="AT285" s="3031"/>
    </row>
    <row r="286" spans="1:46" ht="17.25" customHeight="1">
      <c r="A286" s="252">
        <v>272</v>
      </c>
      <c r="B286" s="253"/>
      <c r="C286" s="256"/>
      <c r="D286" s="254"/>
      <c r="E286" s="255"/>
      <c r="F286" s="256"/>
      <c r="G286" s="656"/>
      <c r="H286" s="656"/>
      <c r="I286" s="656"/>
      <c r="J286" s="656"/>
      <c r="K286" s="656"/>
      <c r="L286" s="656"/>
      <c r="M286" s="3032"/>
      <c r="N286" s="3032"/>
      <c r="O286" s="3033"/>
      <c r="P286" s="749" t="str">
        <f t="shared" si="10"/>
        <v/>
      </c>
      <c r="Q286" s="235"/>
      <c r="AH286" s="262"/>
      <c r="AI286" s="262"/>
      <c r="AQ286" s="3029" t="str">
        <f t="shared" si="11"/>
        <v/>
      </c>
      <c r="AR286" s="3030"/>
      <c r="AS286" s="3030"/>
      <c r="AT286" s="3031"/>
    </row>
    <row r="287" spans="1:46" ht="17.25" customHeight="1">
      <c r="A287" s="252">
        <v>273</v>
      </c>
      <c r="B287" s="253"/>
      <c r="C287" s="256"/>
      <c r="D287" s="254"/>
      <c r="E287" s="255"/>
      <c r="F287" s="256"/>
      <c r="G287" s="656"/>
      <c r="H287" s="656"/>
      <c r="I287" s="656"/>
      <c r="J287" s="656"/>
      <c r="K287" s="656"/>
      <c r="L287" s="656"/>
      <c r="M287" s="3032"/>
      <c r="N287" s="3032"/>
      <c r="O287" s="3033"/>
      <c r="P287" s="749" t="str">
        <f t="shared" si="10"/>
        <v/>
      </c>
      <c r="Q287" s="235"/>
      <c r="AH287" s="262"/>
      <c r="AI287" s="262"/>
      <c r="AQ287" s="3029" t="str">
        <f t="shared" si="11"/>
        <v/>
      </c>
      <c r="AR287" s="3030"/>
      <c r="AS287" s="3030"/>
      <c r="AT287" s="3031"/>
    </row>
    <row r="288" spans="1:46" ht="17.25" customHeight="1">
      <c r="A288" s="252">
        <v>274</v>
      </c>
      <c r="B288" s="253"/>
      <c r="C288" s="256"/>
      <c r="D288" s="254"/>
      <c r="E288" s="255"/>
      <c r="F288" s="256"/>
      <c r="G288" s="656"/>
      <c r="H288" s="656"/>
      <c r="I288" s="656"/>
      <c r="J288" s="656"/>
      <c r="K288" s="656"/>
      <c r="L288" s="656"/>
      <c r="M288" s="3032"/>
      <c r="N288" s="3032"/>
      <c r="O288" s="3033"/>
      <c r="P288" s="749" t="str">
        <f t="shared" si="10"/>
        <v/>
      </c>
      <c r="Q288" s="235"/>
      <c r="AH288" s="262"/>
      <c r="AI288" s="262"/>
      <c r="AQ288" s="3029" t="str">
        <f t="shared" si="11"/>
        <v/>
      </c>
      <c r="AR288" s="3030"/>
      <c r="AS288" s="3030"/>
      <c r="AT288" s="3031"/>
    </row>
    <row r="289" spans="1:46" ht="17.25" customHeight="1">
      <c r="A289" s="252">
        <v>275</v>
      </c>
      <c r="B289" s="253"/>
      <c r="C289" s="256"/>
      <c r="D289" s="254"/>
      <c r="E289" s="255"/>
      <c r="F289" s="256"/>
      <c r="G289" s="656"/>
      <c r="H289" s="656"/>
      <c r="I289" s="656"/>
      <c r="J289" s="656"/>
      <c r="K289" s="656"/>
      <c r="L289" s="656"/>
      <c r="M289" s="3032"/>
      <c r="N289" s="3032"/>
      <c r="O289" s="3033"/>
      <c r="P289" s="749" t="str">
        <f t="shared" si="10"/>
        <v/>
      </c>
      <c r="Q289" s="235"/>
      <c r="AH289" s="262"/>
      <c r="AI289" s="262"/>
      <c r="AQ289" s="3029" t="str">
        <f t="shared" si="11"/>
        <v/>
      </c>
      <c r="AR289" s="3030"/>
      <c r="AS289" s="3030"/>
      <c r="AT289" s="3031"/>
    </row>
    <row r="290" spans="1:46" ht="17.25" customHeight="1">
      <c r="A290" s="252">
        <v>276</v>
      </c>
      <c r="B290" s="253"/>
      <c r="C290" s="256"/>
      <c r="D290" s="254"/>
      <c r="E290" s="255"/>
      <c r="F290" s="256"/>
      <c r="G290" s="656"/>
      <c r="H290" s="656"/>
      <c r="I290" s="656"/>
      <c r="J290" s="656"/>
      <c r="K290" s="656"/>
      <c r="L290" s="656"/>
      <c r="M290" s="3032"/>
      <c r="N290" s="3032"/>
      <c r="O290" s="3033"/>
      <c r="P290" s="749" t="str">
        <f t="shared" si="10"/>
        <v/>
      </c>
      <c r="Q290" s="235"/>
      <c r="AH290" s="262"/>
      <c r="AI290" s="262"/>
      <c r="AQ290" s="3029" t="str">
        <f t="shared" si="11"/>
        <v/>
      </c>
      <c r="AR290" s="3030"/>
      <c r="AS290" s="3030"/>
      <c r="AT290" s="3031"/>
    </row>
    <row r="291" spans="1:46" ht="17.25" customHeight="1">
      <c r="A291" s="252">
        <v>277</v>
      </c>
      <c r="B291" s="253"/>
      <c r="C291" s="256"/>
      <c r="D291" s="254"/>
      <c r="E291" s="255"/>
      <c r="F291" s="256"/>
      <c r="G291" s="656"/>
      <c r="H291" s="656"/>
      <c r="I291" s="656"/>
      <c r="J291" s="656"/>
      <c r="K291" s="656"/>
      <c r="L291" s="656"/>
      <c r="M291" s="3032"/>
      <c r="N291" s="3032"/>
      <c r="O291" s="3033"/>
      <c r="P291" s="749" t="str">
        <f t="shared" si="10"/>
        <v/>
      </c>
      <c r="Q291" s="235"/>
      <c r="AH291" s="262"/>
      <c r="AI291" s="262"/>
      <c r="AQ291" s="3029" t="str">
        <f t="shared" si="11"/>
        <v/>
      </c>
      <c r="AR291" s="3030"/>
      <c r="AS291" s="3030"/>
      <c r="AT291" s="3031"/>
    </row>
    <row r="292" spans="1:46" ht="17.25" customHeight="1">
      <c r="A292" s="252">
        <v>278</v>
      </c>
      <c r="B292" s="253"/>
      <c r="C292" s="256"/>
      <c r="D292" s="254"/>
      <c r="E292" s="255"/>
      <c r="F292" s="256"/>
      <c r="G292" s="656"/>
      <c r="H292" s="656"/>
      <c r="I292" s="656"/>
      <c r="J292" s="656"/>
      <c r="K292" s="656"/>
      <c r="L292" s="656"/>
      <c r="M292" s="3032"/>
      <c r="N292" s="3032"/>
      <c r="O292" s="3033"/>
      <c r="P292" s="749" t="str">
        <f t="shared" si="10"/>
        <v/>
      </c>
      <c r="Q292" s="235"/>
      <c r="AH292" s="262"/>
      <c r="AI292" s="262"/>
      <c r="AQ292" s="3029" t="str">
        <f t="shared" si="11"/>
        <v/>
      </c>
      <c r="AR292" s="3030"/>
      <c r="AS292" s="3030"/>
      <c r="AT292" s="3031"/>
    </row>
    <row r="293" spans="1:46" ht="17.25" customHeight="1">
      <c r="A293" s="252">
        <v>279</v>
      </c>
      <c r="B293" s="253"/>
      <c r="C293" s="256"/>
      <c r="D293" s="254"/>
      <c r="E293" s="255"/>
      <c r="F293" s="256"/>
      <c r="G293" s="656"/>
      <c r="H293" s="656"/>
      <c r="I293" s="656"/>
      <c r="J293" s="656"/>
      <c r="K293" s="656"/>
      <c r="L293" s="656"/>
      <c r="M293" s="3032"/>
      <c r="N293" s="3032"/>
      <c r="O293" s="3033"/>
      <c r="P293" s="749" t="str">
        <f t="shared" si="10"/>
        <v/>
      </c>
      <c r="Q293" s="235"/>
      <c r="AH293" s="262"/>
      <c r="AI293" s="262"/>
      <c r="AQ293" s="3029" t="str">
        <f t="shared" si="11"/>
        <v/>
      </c>
      <c r="AR293" s="3030"/>
      <c r="AS293" s="3030"/>
      <c r="AT293" s="3031"/>
    </row>
    <row r="294" spans="1:46" ht="17.25" customHeight="1">
      <c r="A294" s="252">
        <v>280</v>
      </c>
      <c r="B294" s="253"/>
      <c r="C294" s="256"/>
      <c r="D294" s="254"/>
      <c r="E294" s="255"/>
      <c r="F294" s="256"/>
      <c r="G294" s="656"/>
      <c r="H294" s="656"/>
      <c r="I294" s="656"/>
      <c r="J294" s="656"/>
      <c r="K294" s="656"/>
      <c r="L294" s="656"/>
      <c r="M294" s="3032"/>
      <c r="N294" s="3032"/>
      <c r="O294" s="3033"/>
      <c r="P294" s="749" t="str">
        <f t="shared" si="10"/>
        <v/>
      </c>
      <c r="Q294" s="235"/>
      <c r="AH294" s="262"/>
      <c r="AI294" s="262"/>
      <c r="AQ294" s="3029" t="str">
        <f t="shared" si="11"/>
        <v/>
      </c>
      <c r="AR294" s="3030"/>
      <c r="AS294" s="3030"/>
      <c r="AT294" s="3031"/>
    </row>
    <row r="295" spans="1:46" ht="17.25" customHeight="1">
      <c r="A295" s="252">
        <v>281</v>
      </c>
      <c r="B295" s="253"/>
      <c r="C295" s="256"/>
      <c r="D295" s="254"/>
      <c r="E295" s="255"/>
      <c r="F295" s="256"/>
      <c r="G295" s="656"/>
      <c r="H295" s="656"/>
      <c r="I295" s="656"/>
      <c r="J295" s="656"/>
      <c r="K295" s="656"/>
      <c r="L295" s="656"/>
      <c r="M295" s="3032"/>
      <c r="N295" s="3032"/>
      <c r="O295" s="3033"/>
      <c r="P295" s="749" t="str">
        <f t="shared" si="10"/>
        <v/>
      </c>
      <c r="Q295" s="235"/>
      <c r="AH295" s="262"/>
      <c r="AI295" s="262"/>
      <c r="AQ295" s="3029" t="str">
        <f t="shared" si="11"/>
        <v/>
      </c>
      <c r="AR295" s="3030"/>
      <c r="AS295" s="3030"/>
      <c r="AT295" s="3031"/>
    </row>
    <row r="296" spans="1:46" ht="17.25" customHeight="1">
      <c r="A296" s="252">
        <v>282</v>
      </c>
      <c r="B296" s="253"/>
      <c r="C296" s="256"/>
      <c r="D296" s="254"/>
      <c r="E296" s="255"/>
      <c r="F296" s="256"/>
      <c r="G296" s="656"/>
      <c r="H296" s="656"/>
      <c r="I296" s="656"/>
      <c r="J296" s="656"/>
      <c r="K296" s="656"/>
      <c r="L296" s="656"/>
      <c r="M296" s="3032"/>
      <c r="N296" s="3032"/>
      <c r="O296" s="3033"/>
      <c r="P296" s="749" t="str">
        <f t="shared" si="10"/>
        <v/>
      </c>
      <c r="Q296" s="235"/>
      <c r="AH296" s="262"/>
      <c r="AI296" s="262"/>
      <c r="AQ296" s="3029" t="str">
        <f t="shared" si="11"/>
        <v/>
      </c>
      <c r="AR296" s="3030"/>
      <c r="AS296" s="3030"/>
      <c r="AT296" s="3031"/>
    </row>
    <row r="297" spans="1:46" ht="17.25" customHeight="1">
      <c r="A297" s="252">
        <v>283</v>
      </c>
      <c r="B297" s="253"/>
      <c r="C297" s="256"/>
      <c r="D297" s="254"/>
      <c r="E297" s="255"/>
      <c r="F297" s="256"/>
      <c r="G297" s="656"/>
      <c r="H297" s="656"/>
      <c r="I297" s="656"/>
      <c r="J297" s="656"/>
      <c r="K297" s="656"/>
      <c r="L297" s="656"/>
      <c r="M297" s="3032"/>
      <c r="N297" s="3032"/>
      <c r="O297" s="3033"/>
      <c r="P297" s="749" t="str">
        <f t="shared" si="10"/>
        <v/>
      </c>
      <c r="Q297" s="235"/>
      <c r="AH297" s="262"/>
      <c r="AI297" s="262"/>
      <c r="AQ297" s="3029" t="str">
        <f t="shared" si="11"/>
        <v/>
      </c>
      <c r="AR297" s="3030"/>
      <c r="AS297" s="3030"/>
      <c r="AT297" s="3031"/>
    </row>
    <row r="298" spans="1:46" ht="17.25" customHeight="1">
      <c r="A298" s="252">
        <v>284</v>
      </c>
      <c r="B298" s="253"/>
      <c r="C298" s="256"/>
      <c r="D298" s="254"/>
      <c r="E298" s="255"/>
      <c r="F298" s="256"/>
      <c r="G298" s="656"/>
      <c r="H298" s="656"/>
      <c r="I298" s="656"/>
      <c r="J298" s="656"/>
      <c r="K298" s="656"/>
      <c r="L298" s="656"/>
      <c r="M298" s="3032"/>
      <c r="N298" s="3032"/>
      <c r="O298" s="3033"/>
      <c r="P298" s="749" t="str">
        <f t="shared" si="10"/>
        <v/>
      </c>
      <c r="Q298" s="235"/>
      <c r="AH298" s="262"/>
      <c r="AI298" s="262"/>
      <c r="AQ298" s="3029" t="str">
        <f t="shared" si="11"/>
        <v/>
      </c>
      <c r="AR298" s="3030"/>
      <c r="AS298" s="3030"/>
      <c r="AT298" s="3031"/>
    </row>
    <row r="299" spans="1:46" ht="17.25" customHeight="1">
      <c r="A299" s="252">
        <v>285</v>
      </c>
      <c r="B299" s="253"/>
      <c r="C299" s="256"/>
      <c r="D299" s="254"/>
      <c r="E299" s="255"/>
      <c r="F299" s="256"/>
      <c r="G299" s="656"/>
      <c r="H299" s="656"/>
      <c r="I299" s="656"/>
      <c r="J299" s="656"/>
      <c r="K299" s="656"/>
      <c r="L299" s="656"/>
      <c r="M299" s="3032"/>
      <c r="N299" s="3032"/>
      <c r="O299" s="3033"/>
      <c r="P299" s="749" t="str">
        <f t="shared" si="10"/>
        <v/>
      </c>
      <c r="Q299" s="235"/>
      <c r="AH299" s="262"/>
      <c r="AI299" s="262"/>
      <c r="AQ299" s="3029" t="str">
        <f t="shared" si="11"/>
        <v/>
      </c>
      <c r="AR299" s="3030"/>
      <c r="AS299" s="3030"/>
      <c r="AT299" s="3031"/>
    </row>
    <row r="300" spans="1:46" ht="17.25" customHeight="1">
      <c r="A300" s="252">
        <v>286</v>
      </c>
      <c r="B300" s="253"/>
      <c r="C300" s="256"/>
      <c r="D300" s="254"/>
      <c r="E300" s="255"/>
      <c r="F300" s="256"/>
      <c r="G300" s="656"/>
      <c r="H300" s="656"/>
      <c r="I300" s="656"/>
      <c r="J300" s="656"/>
      <c r="K300" s="656"/>
      <c r="L300" s="656"/>
      <c r="M300" s="3032"/>
      <c r="N300" s="3032"/>
      <c r="O300" s="3033"/>
      <c r="P300" s="749" t="str">
        <f t="shared" si="10"/>
        <v/>
      </c>
      <c r="Q300" s="235"/>
      <c r="AH300" s="262"/>
      <c r="AI300" s="262"/>
      <c r="AQ300" s="3029" t="str">
        <f t="shared" si="11"/>
        <v/>
      </c>
      <c r="AR300" s="3030"/>
      <c r="AS300" s="3030"/>
      <c r="AT300" s="3031"/>
    </row>
    <row r="301" spans="1:46" ht="17.25" customHeight="1">
      <c r="A301" s="252">
        <v>287</v>
      </c>
      <c r="B301" s="253"/>
      <c r="C301" s="256"/>
      <c r="D301" s="254"/>
      <c r="E301" s="255"/>
      <c r="F301" s="256"/>
      <c r="G301" s="656"/>
      <c r="H301" s="656"/>
      <c r="I301" s="656"/>
      <c r="J301" s="656"/>
      <c r="K301" s="656"/>
      <c r="L301" s="656"/>
      <c r="M301" s="3032"/>
      <c r="N301" s="3032"/>
      <c r="O301" s="3033"/>
      <c r="P301" s="749" t="str">
        <f t="shared" si="10"/>
        <v/>
      </c>
      <c r="Q301" s="235"/>
      <c r="AH301" s="262"/>
      <c r="AI301" s="262"/>
      <c r="AQ301" s="3029" t="str">
        <f t="shared" si="11"/>
        <v/>
      </c>
      <c r="AR301" s="3030"/>
      <c r="AS301" s="3030"/>
      <c r="AT301" s="3031"/>
    </row>
    <row r="302" spans="1:46" ht="17.25" customHeight="1">
      <c r="A302" s="252">
        <v>288</v>
      </c>
      <c r="B302" s="253"/>
      <c r="C302" s="256"/>
      <c r="D302" s="254"/>
      <c r="E302" s="255"/>
      <c r="F302" s="256"/>
      <c r="G302" s="656"/>
      <c r="H302" s="656"/>
      <c r="I302" s="656"/>
      <c r="J302" s="656"/>
      <c r="K302" s="656"/>
      <c r="L302" s="656"/>
      <c r="M302" s="3032"/>
      <c r="N302" s="3032"/>
      <c r="O302" s="3033"/>
      <c r="P302" s="749" t="str">
        <f t="shared" si="10"/>
        <v/>
      </c>
      <c r="Q302" s="235"/>
      <c r="AH302" s="262"/>
      <c r="AI302" s="262"/>
      <c r="AQ302" s="3029" t="str">
        <f t="shared" si="11"/>
        <v/>
      </c>
      <c r="AR302" s="3030"/>
      <c r="AS302" s="3030"/>
      <c r="AT302" s="3031"/>
    </row>
    <row r="303" spans="1:46" ht="17.25" customHeight="1">
      <c r="A303" s="252">
        <v>289</v>
      </c>
      <c r="B303" s="253"/>
      <c r="C303" s="256"/>
      <c r="D303" s="254"/>
      <c r="E303" s="255"/>
      <c r="F303" s="256"/>
      <c r="G303" s="656"/>
      <c r="H303" s="656"/>
      <c r="I303" s="656"/>
      <c r="J303" s="656"/>
      <c r="K303" s="656"/>
      <c r="L303" s="656"/>
      <c r="M303" s="3032"/>
      <c r="N303" s="3032"/>
      <c r="O303" s="3033"/>
      <c r="P303" s="749" t="str">
        <f t="shared" si="10"/>
        <v/>
      </c>
      <c r="Q303" s="235"/>
      <c r="AH303" s="262"/>
      <c r="AI303" s="262"/>
      <c r="AQ303" s="3029" t="str">
        <f t="shared" si="11"/>
        <v/>
      </c>
      <c r="AR303" s="3030"/>
      <c r="AS303" s="3030"/>
      <c r="AT303" s="3031"/>
    </row>
    <row r="304" spans="1:46" ht="17.25" customHeight="1">
      <c r="A304" s="252">
        <v>290</v>
      </c>
      <c r="B304" s="253"/>
      <c r="C304" s="256"/>
      <c r="D304" s="254"/>
      <c r="E304" s="255"/>
      <c r="F304" s="256"/>
      <c r="G304" s="656"/>
      <c r="H304" s="656"/>
      <c r="I304" s="656"/>
      <c r="J304" s="656"/>
      <c r="K304" s="656"/>
      <c r="L304" s="656"/>
      <c r="M304" s="3032"/>
      <c r="N304" s="3032"/>
      <c r="O304" s="3045"/>
      <c r="P304" s="749" t="str">
        <f t="shared" si="10"/>
        <v/>
      </c>
      <c r="Q304" s="235"/>
      <c r="AH304" s="262"/>
      <c r="AI304" s="262"/>
      <c r="AQ304" s="3029" t="str">
        <f t="shared" si="11"/>
        <v/>
      </c>
      <c r="AR304" s="3030"/>
      <c r="AS304" s="3030"/>
      <c r="AT304" s="3031"/>
    </row>
    <row r="305" spans="1:46" ht="17.25" customHeight="1">
      <c r="A305" s="252">
        <v>291</v>
      </c>
      <c r="B305" s="253"/>
      <c r="C305" s="256"/>
      <c r="D305" s="254"/>
      <c r="E305" s="255"/>
      <c r="F305" s="256"/>
      <c r="G305" s="656"/>
      <c r="H305" s="656"/>
      <c r="I305" s="656"/>
      <c r="J305" s="656"/>
      <c r="K305" s="656"/>
      <c r="L305" s="656"/>
      <c r="M305" s="3032"/>
      <c r="N305" s="3032"/>
      <c r="O305" s="3033"/>
      <c r="P305" s="749" t="str">
        <f t="shared" si="10"/>
        <v/>
      </c>
      <c r="Q305" s="235"/>
      <c r="AH305" s="262"/>
      <c r="AI305" s="262"/>
      <c r="AQ305" s="3029" t="str">
        <f t="shared" si="11"/>
        <v/>
      </c>
      <c r="AR305" s="3030"/>
      <c r="AS305" s="3030"/>
      <c r="AT305" s="3031"/>
    </row>
    <row r="306" spans="1:46" ht="17.25" customHeight="1">
      <c r="A306" s="252">
        <v>292</v>
      </c>
      <c r="B306" s="253"/>
      <c r="C306" s="256"/>
      <c r="D306" s="254"/>
      <c r="E306" s="255"/>
      <c r="F306" s="256"/>
      <c r="G306" s="656"/>
      <c r="H306" s="656"/>
      <c r="I306" s="656"/>
      <c r="J306" s="656"/>
      <c r="K306" s="656"/>
      <c r="L306" s="656"/>
      <c r="M306" s="3032"/>
      <c r="N306" s="3032"/>
      <c r="O306" s="3033"/>
      <c r="P306" s="749" t="str">
        <f t="shared" si="10"/>
        <v/>
      </c>
      <c r="Q306" s="235"/>
      <c r="AH306" s="262"/>
      <c r="AI306" s="262"/>
      <c r="AQ306" s="3029" t="str">
        <f t="shared" si="11"/>
        <v/>
      </c>
      <c r="AR306" s="3030"/>
      <c r="AS306" s="3030"/>
      <c r="AT306" s="3031"/>
    </row>
    <row r="307" spans="1:46" ht="17.25" customHeight="1">
      <c r="A307" s="252">
        <v>293</v>
      </c>
      <c r="B307" s="253"/>
      <c r="C307" s="256"/>
      <c r="D307" s="254"/>
      <c r="E307" s="255"/>
      <c r="F307" s="256"/>
      <c r="G307" s="656"/>
      <c r="H307" s="656"/>
      <c r="I307" s="656"/>
      <c r="J307" s="656"/>
      <c r="K307" s="656"/>
      <c r="L307" s="656"/>
      <c r="M307" s="3032"/>
      <c r="N307" s="3032"/>
      <c r="O307" s="3033"/>
      <c r="P307" s="749" t="str">
        <f t="shared" si="10"/>
        <v/>
      </c>
      <c r="Q307" s="235"/>
      <c r="AH307" s="262"/>
      <c r="AI307" s="262"/>
      <c r="AQ307" s="3029" t="str">
        <f t="shared" si="11"/>
        <v/>
      </c>
      <c r="AR307" s="3030"/>
      <c r="AS307" s="3030"/>
      <c r="AT307" s="3031"/>
    </row>
    <row r="308" spans="1:46" ht="17.25" customHeight="1">
      <c r="A308" s="252">
        <v>294</v>
      </c>
      <c r="B308" s="253"/>
      <c r="C308" s="256"/>
      <c r="D308" s="254"/>
      <c r="E308" s="255"/>
      <c r="F308" s="256"/>
      <c r="G308" s="656"/>
      <c r="H308" s="656"/>
      <c r="I308" s="656"/>
      <c r="J308" s="656"/>
      <c r="K308" s="656"/>
      <c r="L308" s="656"/>
      <c r="M308" s="3032"/>
      <c r="N308" s="3032"/>
      <c r="O308" s="3033"/>
      <c r="P308" s="749" t="str">
        <f t="shared" si="10"/>
        <v/>
      </c>
      <c r="Q308" s="235"/>
      <c r="AH308" s="262"/>
      <c r="AI308" s="262"/>
      <c r="AQ308" s="3029" t="str">
        <f t="shared" si="11"/>
        <v/>
      </c>
      <c r="AR308" s="3030"/>
      <c r="AS308" s="3030"/>
      <c r="AT308" s="3031"/>
    </row>
    <row r="309" spans="1:46" ht="17.25" customHeight="1">
      <c r="A309" s="252">
        <v>295</v>
      </c>
      <c r="B309" s="253"/>
      <c r="C309" s="256"/>
      <c r="D309" s="254"/>
      <c r="E309" s="255"/>
      <c r="F309" s="256"/>
      <c r="G309" s="656"/>
      <c r="H309" s="656"/>
      <c r="I309" s="656"/>
      <c r="J309" s="656"/>
      <c r="K309" s="656"/>
      <c r="L309" s="656"/>
      <c r="M309" s="3032"/>
      <c r="N309" s="3032"/>
      <c r="O309" s="3033"/>
      <c r="P309" s="749" t="str">
        <f t="shared" si="10"/>
        <v/>
      </c>
      <c r="Q309" s="235"/>
      <c r="AH309" s="262"/>
      <c r="AI309" s="262"/>
      <c r="AQ309" s="3029" t="str">
        <f t="shared" si="11"/>
        <v/>
      </c>
      <c r="AR309" s="3030"/>
      <c r="AS309" s="3030"/>
      <c r="AT309" s="3031"/>
    </row>
    <row r="310" spans="1:46" ht="17.25" customHeight="1">
      <c r="A310" s="252">
        <v>296</v>
      </c>
      <c r="B310" s="253"/>
      <c r="C310" s="256"/>
      <c r="D310" s="254"/>
      <c r="E310" s="255"/>
      <c r="F310" s="256"/>
      <c r="G310" s="656"/>
      <c r="H310" s="656"/>
      <c r="I310" s="656"/>
      <c r="J310" s="656"/>
      <c r="K310" s="656"/>
      <c r="L310" s="656"/>
      <c r="M310" s="3032"/>
      <c r="N310" s="3032"/>
      <c r="O310" s="3033"/>
      <c r="P310" s="749" t="str">
        <f t="shared" si="10"/>
        <v/>
      </c>
      <c r="Q310" s="235"/>
      <c r="AH310" s="262"/>
      <c r="AI310" s="262"/>
      <c r="AQ310" s="3029" t="str">
        <f t="shared" si="11"/>
        <v/>
      </c>
      <c r="AR310" s="3030"/>
      <c r="AS310" s="3030"/>
      <c r="AT310" s="3031"/>
    </row>
    <row r="311" spans="1:46" ht="17.25" customHeight="1">
      <c r="A311" s="252">
        <v>297</v>
      </c>
      <c r="B311" s="253"/>
      <c r="C311" s="256"/>
      <c r="D311" s="254"/>
      <c r="E311" s="255"/>
      <c r="F311" s="256"/>
      <c r="G311" s="656"/>
      <c r="H311" s="656"/>
      <c r="I311" s="656"/>
      <c r="J311" s="656"/>
      <c r="K311" s="656"/>
      <c r="L311" s="656"/>
      <c r="M311" s="3032"/>
      <c r="N311" s="3032"/>
      <c r="O311" s="3033"/>
      <c r="P311" s="749" t="str">
        <f t="shared" si="10"/>
        <v/>
      </c>
      <c r="Q311" s="235"/>
      <c r="AH311" s="262"/>
      <c r="AI311" s="262"/>
      <c r="AQ311" s="3029" t="str">
        <f t="shared" si="11"/>
        <v/>
      </c>
      <c r="AR311" s="3030"/>
      <c r="AS311" s="3030"/>
      <c r="AT311" s="3031"/>
    </row>
    <row r="312" spans="1:46" ht="17.25" customHeight="1">
      <c r="A312" s="252">
        <v>298</v>
      </c>
      <c r="B312" s="253"/>
      <c r="C312" s="256"/>
      <c r="D312" s="254"/>
      <c r="E312" s="255"/>
      <c r="F312" s="256"/>
      <c r="G312" s="656"/>
      <c r="H312" s="656"/>
      <c r="I312" s="656"/>
      <c r="J312" s="656"/>
      <c r="K312" s="656"/>
      <c r="L312" s="656"/>
      <c r="M312" s="3032"/>
      <c r="N312" s="3032"/>
      <c r="O312" s="3033"/>
      <c r="P312" s="749" t="str">
        <f t="shared" si="10"/>
        <v/>
      </c>
      <c r="Q312" s="235"/>
      <c r="AH312" s="262"/>
      <c r="AI312" s="262"/>
      <c r="AQ312" s="3029" t="str">
        <f t="shared" si="11"/>
        <v/>
      </c>
      <c r="AR312" s="3030"/>
      <c r="AS312" s="3030"/>
      <c r="AT312" s="3031"/>
    </row>
    <row r="313" spans="1:46" ht="17.25" customHeight="1">
      <c r="A313" s="252">
        <v>299</v>
      </c>
      <c r="B313" s="253"/>
      <c r="C313" s="256"/>
      <c r="D313" s="254"/>
      <c r="E313" s="255"/>
      <c r="F313" s="256"/>
      <c r="G313" s="656"/>
      <c r="H313" s="656"/>
      <c r="I313" s="656"/>
      <c r="J313" s="656"/>
      <c r="K313" s="656"/>
      <c r="L313" s="656"/>
      <c r="M313" s="3032"/>
      <c r="N313" s="3032"/>
      <c r="O313" s="3033"/>
      <c r="P313" s="749" t="str">
        <f t="shared" si="10"/>
        <v/>
      </c>
      <c r="Q313" s="235"/>
      <c r="AH313" s="262"/>
      <c r="AI313" s="262"/>
      <c r="AQ313" s="3029" t="str">
        <f t="shared" si="11"/>
        <v/>
      </c>
      <c r="AR313" s="3030"/>
      <c r="AS313" s="3030"/>
      <c r="AT313" s="3031"/>
    </row>
    <row r="314" spans="1:46" ht="17.25" customHeight="1">
      <c r="A314" s="252">
        <v>300</v>
      </c>
      <c r="B314" s="253"/>
      <c r="C314" s="256"/>
      <c r="D314" s="254"/>
      <c r="E314" s="255"/>
      <c r="F314" s="256"/>
      <c r="G314" s="656"/>
      <c r="H314" s="656"/>
      <c r="I314" s="656"/>
      <c r="J314" s="656"/>
      <c r="K314" s="656"/>
      <c r="L314" s="656"/>
      <c r="M314" s="3032"/>
      <c r="N314" s="3032"/>
      <c r="O314" s="3033"/>
      <c r="P314" s="749" t="str">
        <f t="shared" si="10"/>
        <v/>
      </c>
      <c r="Q314" s="235"/>
      <c r="AH314" s="262"/>
      <c r="AI314" s="262"/>
      <c r="AQ314" s="3029" t="str">
        <f t="shared" si="11"/>
        <v/>
      </c>
      <c r="AR314" s="3030"/>
      <c r="AS314" s="3030"/>
      <c r="AT314" s="3031"/>
    </row>
    <row r="315" spans="1:46" ht="17.25" customHeight="1">
      <c r="A315" s="252">
        <v>301</v>
      </c>
      <c r="B315" s="253"/>
      <c r="C315" s="256"/>
      <c r="D315" s="254"/>
      <c r="E315" s="255"/>
      <c r="F315" s="256"/>
      <c r="G315" s="656"/>
      <c r="H315" s="656"/>
      <c r="I315" s="656"/>
      <c r="J315" s="656"/>
      <c r="K315" s="656"/>
      <c r="L315" s="656"/>
      <c r="M315" s="3032"/>
      <c r="N315" s="3032"/>
      <c r="O315" s="3033"/>
      <c r="P315" s="749" t="str">
        <f t="shared" si="10"/>
        <v/>
      </c>
      <c r="Q315" s="235"/>
      <c r="AH315" s="262"/>
      <c r="AI315" s="262"/>
      <c r="AQ315" s="3029" t="str">
        <f t="shared" si="11"/>
        <v/>
      </c>
      <c r="AR315" s="3030"/>
      <c r="AS315" s="3030"/>
      <c r="AT315" s="3031"/>
    </row>
    <row r="316" spans="1:46" ht="17.25" customHeight="1">
      <c r="A316" s="252">
        <v>302</v>
      </c>
      <c r="B316" s="253"/>
      <c r="C316" s="256"/>
      <c r="D316" s="254"/>
      <c r="E316" s="255"/>
      <c r="F316" s="256"/>
      <c r="G316" s="656"/>
      <c r="H316" s="656"/>
      <c r="I316" s="656"/>
      <c r="J316" s="656"/>
      <c r="K316" s="656"/>
      <c r="L316" s="656"/>
      <c r="M316" s="3032"/>
      <c r="N316" s="3032"/>
      <c r="O316" s="3033"/>
      <c r="P316" s="749" t="str">
        <f t="shared" si="10"/>
        <v/>
      </c>
      <c r="Q316" s="235"/>
      <c r="AH316" s="262"/>
      <c r="AI316" s="262"/>
      <c r="AQ316" s="3029" t="str">
        <f t="shared" si="11"/>
        <v/>
      </c>
      <c r="AR316" s="3030"/>
      <c r="AS316" s="3030"/>
      <c r="AT316" s="3031"/>
    </row>
    <row r="317" spans="1:46" ht="17.25" customHeight="1">
      <c r="A317" s="252">
        <v>303</v>
      </c>
      <c r="B317" s="253"/>
      <c r="C317" s="256"/>
      <c r="D317" s="254"/>
      <c r="E317" s="255"/>
      <c r="F317" s="256"/>
      <c r="G317" s="656"/>
      <c r="H317" s="656"/>
      <c r="I317" s="656"/>
      <c r="J317" s="656"/>
      <c r="K317" s="656"/>
      <c r="L317" s="656"/>
      <c r="M317" s="3032"/>
      <c r="N317" s="3032"/>
      <c r="O317" s="3033"/>
      <c r="P317" s="749" t="str">
        <f t="shared" si="10"/>
        <v/>
      </c>
      <c r="Q317" s="235"/>
      <c r="AH317" s="262"/>
      <c r="AI317" s="262"/>
      <c r="AQ317" s="3029" t="str">
        <f t="shared" si="11"/>
        <v/>
      </c>
      <c r="AR317" s="3030"/>
      <c r="AS317" s="3030"/>
      <c r="AT317" s="3031"/>
    </row>
    <row r="318" spans="1:46" ht="17.25" customHeight="1">
      <c r="A318" s="252">
        <v>304</v>
      </c>
      <c r="B318" s="253"/>
      <c r="C318" s="256"/>
      <c r="D318" s="254"/>
      <c r="E318" s="255"/>
      <c r="F318" s="256"/>
      <c r="G318" s="656"/>
      <c r="H318" s="656"/>
      <c r="I318" s="656"/>
      <c r="J318" s="656"/>
      <c r="K318" s="656"/>
      <c r="L318" s="656"/>
      <c r="M318" s="3032"/>
      <c r="N318" s="3032"/>
      <c r="O318" s="3033"/>
      <c r="P318" s="749" t="str">
        <f t="shared" si="10"/>
        <v/>
      </c>
      <c r="Q318" s="235"/>
      <c r="AH318" s="262"/>
      <c r="AI318" s="262"/>
      <c r="AQ318" s="3029" t="str">
        <f t="shared" si="11"/>
        <v/>
      </c>
      <c r="AR318" s="3030"/>
      <c r="AS318" s="3030"/>
      <c r="AT318" s="3031"/>
    </row>
    <row r="319" spans="1:46" ht="17.25" customHeight="1">
      <c r="A319" s="252">
        <v>305</v>
      </c>
      <c r="B319" s="253"/>
      <c r="C319" s="256"/>
      <c r="D319" s="254"/>
      <c r="E319" s="255"/>
      <c r="F319" s="256"/>
      <c r="G319" s="656"/>
      <c r="H319" s="656"/>
      <c r="I319" s="656"/>
      <c r="J319" s="656"/>
      <c r="K319" s="656"/>
      <c r="L319" s="656"/>
      <c r="M319" s="3032"/>
      <c r="N319" s="3032"/>
      <c r="O319" s="3033"/>
      <c r="P319" s="749" t="str">
        <f t="shared" si="10"/>
        <v/>
      </c>
      <c r="Q319" s="235"/>
      <c r="AH319" s="262"/>
      <c r="AI319" s="262"/>
      <c r="AQ319" s="3029" t="str">
        <f t="shared" si="11"/>
        <v/>
      </c>
      <c r="AR319" s="3030"/>
      <c r="AS319" s="3030"/>
      <c r="AT319" s="3031"/>
    </row>
    <row r="320" spans="1:46" ht="17.25" customHeight="1">
      <c r="A320" s="252">
        <v>306</v>
      </c>
      <c r="B320" s="253"/>
      <c r="C320" s="256"/>
      <c r="D320" s="254"/>
      <c r="E320" s="255"/>
      <c r="F320" s="256"/>
      <c r="G320" s="656"/>
      <c r="H320" s="656"/>
      <c r="I320" s="656"/>
      <c r="J320" s="656"/>
      <c r="K320" s="656"/>
      <c r="L320" s="656"/>
      <c r="M320" s="3032"/>
      <c r="N320" s="3032"/>
      <c r="O320" s="3033"/>
      <c r="P320" s="749" t="str">
        <f t="shared" si="10"/>
        <v/>
      </c>
      <c r="Q320" s="235"/>
      <c r="AH320" s="262"/>
      <c r="AI320" s="262"/>
      <c r="AQ320" s="3029" t="str">
        <f t="shared" si="11"/>
        <v/>
      </c>
      <c r="AR320" s="3030"/>
      <c r="AS320" s="3030"/>
      <c r="AT320" s="3031"/>
    </row>
    <row r="321" spans="1:46" ht="17.25" customHeight="1">
      <c r="A321" s="252">
        <v>307</v>
      </c>
      <c r="B321" s="253"/>
      <c r="C321" s="256"/>
      <c r="D321" s="254"/>
      <c r="E321" s="255"/>
      <c r="F321" s="256"/>
      <c r="G321" s="656"/>
      <c r="H321" s="656"/>
      <c r="I321" s="656"/>
      <c r="J321" s="656"/>
      <c r="K321" s="656"/>
      <c r="L321" s="656"/>
      <c r="M321" s="3032"/>
      <c r="N321" s="3032"/>
      <c r="O321" s="3033"/>
      <c r="P321" s="749" t="str">
        <f t="shared" si="10"/>
        <v/>
      </c>
      <c r="Q321" s="235"/>
      <c r="AH321" s="262"/>
      <c r="AI321" s="262"/>
      <c r="AQ321" s="3029" t="str">
        <f t="shared" si="11"/>
        <v/>
      </c>
      <c r="AR321" s="3030"/>
      <c r="AS321" s="3030"/>
      <c r="AT321" s="3031"/>
    </row>
    <row r="322" spans="1:46" ht="17.25" customHeight="1">
      <c r="A322" s="252">
        <v>308</v>
      </c>
      <c r="B322" s="253"/>
      <c r="C322" s="256"/>
      <c r="D322" s="254"/>
      <c r="E322" s="255"/>
      <c r="F322" s="256"/>
      <c r="G322" s="656"/>
      <c r="H322" s="656"/>
      <c r="I322" s="656"/>
      <c r="J322" s="656"/>
      <c r="K322" s="656"/>
      <c r="L322" s="656"/>
      <c r="M322" s="3032"/>
      <c r="N322" s="3032"/>
      <c r="O322" s="3033"/>
      <c r="P322" s="749" t="str">
        <f t="shared" si="10"/>
        <v/>
      </c>
      <c r="Q322" s="235"/>
      <c r="AH322" s="262"/>
      <c r="AI322" s="262"/>
      <c r="AQ322" s="3029" t="str">
        <f t="shared" si="11"/>
        <v/>
      </c>
      <c r="AR322" s="3030"/>
      <c r="AS322" s="3030"/>
      <c r="AT322" s="3031"/>
    </row>
    <row r="323" spans="1:46" ht="17.25" customHeight="1">
      <c r="A323" s="252">
        <v>309</v>
      </c>
      <c r="B323" s="253"/>
      <c r="C323" s="256"/>
      <c r="D323" s="254"/>
      <c r="E323" s="255"/>
      <c r="F323" s="256"/>
      <c r="G323" s="656"/>
      <c r="H323" s="656"/>
      <c r="I323" s="656"/>
      <c r="J323" s="656"/>
      <c r="K323" s="656"/>
      <c r="L323" s="656"/>
      <c r="M323" s="3032"/>
      <c r="N323" s="3032"/>
      <c r="O323" s="3033"/>
      <c r="P323" s="749" t="str">
        <f t="shared" si="10"/>
        <v/>
      </c>
      <c r="Q323" s="235"/>
      <c r="AH323" s="262"/>
      <c r="AI323" s="262"/>
      <c r="AQ323" s="3029" t="str">
        <f t="shared" si="11"/>
        <v/>
      </c>
      <c r="AR323" s="3030"/>
      <c r="AS323" s="3030"/>
      <c r="AT323" s="3031"/>
    </row>
    <row r="324" spans="1:46" ht="17.25" customHeight="1">
      <c r="A324" s="252">
        <v>310</v>
      </c>
      <c r="B324" s="253"/>
      <c r="C324" s="256"/>
      <c r="D324" s="254"/>
      <c r="E324" s="255"/>
      <c r="F324" s="256"/>
      <c r="G324" s="656"/>
      <c r="H324" s="656"/>
      <c r="I324" s="656"/>
      <c r="J324" s="656"/>
      <c r="K324" s="656"/>
      <c r="L324" s="656"/>
      <c r="M324" s="3032"/>
      <c r="N324" s="3032"/>
      <c r="O324" s="3033"/>
      <c r="P324" s="749" t="str">
        <f t="shared" si="10"/>
        <v/>
      </c>
      <c r="Q324" s="235"/>
      <c r="AH324" s="262"/>
      <c r="AI324" s="262"/>
      <c r="AQ324" s="3029" t="str">
        <f t="shared" si="11"/>
        <v/>
      </c>
      <c r="AR324" s="3030"/>
      <c r="AS324" s="3030"/>
      <c r="AT324" s="3031"/>
    </row>
    <row r="325" spans="1:46" ht="17.25" customHeight="1">
      <c r="A325" s="252">
        <v>311</v>
      </c>
      <c r="B325" s="253"/>
      <c r="C325" s="256"/>
      <c r="D325" s="254"/>
      <c r="E325" s="255"/>
      <c r="F325" s="256"/>
      <c r="G325" s="656"/>
      <c r="H325" s="656"/>
      <c r="I325" s="656"/>
      <c r="J325" s="656"/>
      <c r="K325" s="656"/>
      <c r="L325" s="656"/>
      <c r="M325" s="3032"/>
      <c r="N325" s="3032"/>
      <c r="O325" s="3033"/>
      <c r="P325" s="749" t="str">
        <f t="shared" si="10"/>
        <v/>
      </c>
      <c r="Q325" s="235"/>
      <c r="AH325" s="262"/>
      <c r="AI325" s="262"/>
      <c r="AQ325" s="3029" t="str">
        <f t="shared" si="11"/>
        <v/>
      </c>
      <c r="AR325" s="3030"/>
      <c r="AS325" s="3030"/>
      <c r="AT325" s="3031"/>
    </row>
    <row r="326" spans="1:46" ht="17.25" customHeight="1">
      <c r="A326" s="252">
        <v>312</v>
      </c>
      <c r="B326" s="253"/>
      <c r="C326" s="256"/>
      <c r="D326" s="254"/>
      <c r="E326" s="255"/>
      <c r="F326" s="256"/>
      <c r="G326" s="656"/>
      <c r="H326" s="656"/>
      <c r="I326" s="656"/>
      <c r="J326" s="656"/>
      <c r="K326" s="656"/>
      <c r="L326" s="656"/>
      <c r="M326" s="3032"/>
      <c r="N326" s="3032"/>
      <c r="O326" s="3033"/>
      <c r="P326" s="749" t="str">
        <f t="shared" si="10"/>
        <v/>
      </c>
      <c r="Q326" s="235"/>
      <c r="AH326" s="262"/>
      <c r="AI326" s="262"/>
      <c r="AQ326" s="3029" t="str">
        <f t="shared" si="11"/>
        <v/>
      </c>
      <c r="AR326" s="3030"/>
      <c r="AS326" s="3030"/>
      <c r="AT326" s="3031"/>
    </row>
    <row r="327" spans="1:46" ht="17.25" customHeight="1">
      <c r="A327" s="252">
        <v>313</v>
      </c>
      <c r="B327" s="253"/>
      <c r="C327" s="256"/>
      <c r="D327" s="254"/>
      <c r="E327" s="255"/>
      <c r="F327" s="256"/>
      <c r="G327" s="656"/>
      <c r="H327" s="656"/>
      <c r="I327" s="656"/>
      <c r="J327" s="656"/>
      <c r="K327" s="656"/>
      <c r="L327" s="656"/>
      <c r="M327" s="3032"/>
      <c r="N327" s="3032"/>
      <c r="O327" s="3033"/>
      <c r="P327" s="749" t="str">
        <f t="shared" si="10"/>
        <v/>
      </c>
      <c r="Q327" s="235"/>
      <c r="AH327" s="262"/>
      <c r="AI327" s="262"/>
      <c r="AQ327" s="3029" t="str">
        <f t="shared" si="11"/>
        <v/>
      </c>
      <c r="AR327" s="3030"/>
      <c r="AS327" s="3030"/>
      <c r="AT327" s="3031"/>
    </row>
    <row r="328" spans="1:46" ht="17.25" customHeight="1">
      <c r="A328" s="252">
        <v>314</v>
      </c>
      <c r="B328" s="253"/>
      <c r="C328" s="256"/>
      <c r="D328" s="254"/>
      <c r="E328" s="255"/>
      <c r="F328" s="256"/>
      <c r="G328" s="656"/>
      <c r="H328" s="656"/>
      <c r="I328" s="656"/>
      <c r="J328" s="656"/>
      <c r="K328" s="656"/>
      <c r="L328" s="656"/>
      <c r="M328" s="3032"/>
      <c r="N328" s="3032"/>
      <c r="O328" s="3033"/>
      <c r="P328" s="749" t="str">
        <f t="shared" si="10"/>
        <v/>
      </c>
      <c r="Q328" s="235"/>
      <c r="AH328" s="262"/>
      <c r="AI328" s="262"/>
      <c r="AQ328" s="3029" t="str">
        <f t="shared" si="11"/>
        <v/>
      </c>
      <c r="AR328" s="3030"/>
      <c r="AS328" s="3030"/>
      <c r="AT328" s="3031"/>
    </row>
    <row r="329" spans="1:46" ht="17.25" customHeight="1">
      <c r="A329" s="252">
        <v>315</v>
      </c>
      <c r="B329" s="253"/>
      <c r="C329" s="256"/>
      <c r="D329" s="254"/>
      <c r="E329" s="255"/>
      <c r="F329" s="256"/>
      <c r="G329" s="656"/>
      <c r="H329" s="656"/>
      <c r="I329" s="656"/>
      <c r="J329" s="656"/>
      <c r="K329" s="656"/>
      <c r="L329" s="656"/>
      <c r="M329" s="3032"/>
      <c r="N329" s="3032"/>
      <c r="O329" s="3033"/>
      <c r="P329" s="749" t="str">
        <f t="shared" si="10"/>
        <v/>
      </c>
      <c r="Q329" s="235"/>
      <c r="AH329" s="262"/>
      <c r="AI329" s="262"/>
      <c r="AQ329" s="3029" t="str">
        <f t="shared" si="11"/>
        <v/>
      </c>
      <c r="AR329" s="3030"/>
      <c r="AS329" s="3030"/>
      <c r="AT329" s="3031"/>
    </row>
    <row r="330" spans="1:46" ht="17.25" customHeight="1">
      <c r="A330" s="252">
        <v>316</v>
      </c>
      <c r="B330" s="253"/>
      <c r="C330" s="256"/>
      <c r="D330" s="254"/>
      <c r="E330" s="255"/>
      <c r="F330" s="256"/>
      <c r="G330" s="656"/>
      <c r="H330" s="656"/>
      <c r="I330" s="656"/>
      <c r="J330" s="656"/>
      <c r="K330" s="656"/>
      <c r="L330" s="656"/>
      <c r="M330" s="3032"/>
      <c r="N330" s="3032"/>
      <c r="O330" s="3033"/>
      <c r="P330" s="749" t="str">
        <f t="shared" si="10"/>
        <v/>
      </c>
      <c r="Q330" s="235"/>
      <c r="AH330" s="262"/>
      <c r="AI330" s="262"/>
      <c r="AQ330" s="3029" t="str">
        <f t="shared" si="11"/>
        <v/>
      </c>
      <c r="AR330" s="3030"/>
      <c r="AS330" s="3030"/>
      <c r="AT330" s="3031"/>
    </row>
    <row r="331" spans="1:46" ht="17.25" customHeight="1">
      <c r="A331" s="252">
        <v>317</v>
      </c>
      <c r="B331" s="253"/>
      <c r="C331" s="256"/>
      <c r="D331" s="254"/>
      <c r="E331" s="255"/>
      <c r="F331" s="256"/>
      <c r="G331" s="656"/>
      <c r="H331" s="656"/>
      <c r="I331" s="656"/>
      <c r="J331" s="656"/>
      <c r="K331" s="656"/>
      <c r="L331" s="656"/>
      <c r="M331" s="3032"/>
      <c r="N331" s="3032"/>
      <c r="O331" s="3033"/>
      <c r="P331" s="749" t="str">
        <f t="shared" si="10"/>
        <v/>
      </c>
      <c r="Q331" s="235"/>
      <c r="AH331" s="262"/>
      <c r="AI331" s="262"/>
      <c r="AQ331" s="3029" t="str">
        <f t="shared" si="11"/>
        <v/>
      </c>
      <c r="AR331" s="3030"/>
      <c r="AS331" s="3030"/>
      <c r="AT331" s="3031"/>
    </row>
    <row r="332" spans="1:46" ht="17.25" customHeight="1">
      <c r="A332" s="252">
        <v>318</v>
      </c>
      <c r="B332" s="253"/>
      <c r="C332" s="256"/>
      <c r="D332" s="254"/>
      <c r="E332" s="255"/>
      <c r="F332" s="256"/>
      <c r="G332" s="656"/>
      <c r="H332" s="656"/>
      <c r="I332" s="656"/>
      <c r="J332" s="656"/>
      <c r="K332" s="656"/>
      <c r="L332" s="656"/>
      <c r="M332" s="3032"/>
      <c r="N332" s="3032"/>
      <c r="O332" s="3033"/>
      <c r="P332" s="749" t="str">
        <f t="shared" si="10"/>
        <v/>
      </c>
      <c r="Q332" s="235"/>
      <c r="AH332" s="262"/>
      <c r="AI332" s="262"/>
      <c r="AQ332" s="3029" t="str">
        <f t="shared" si="11"/>
        <v/>
      </c>
      <c r="AR332" s="3030"/>
      <c r="AS332" s="3030"/>
      <c r="AT332" s="3031"/>
    </row>
    <row r="333" spans="1:46" ht="17.25" customHeight="1">
      <c r="A333" s="252">
        <v>319</v>
      </c>
      <c r="B333" s="253"/>
      <c r="C333" s="256"/>
      <c r="D333" s="254"/>
      <c r="E333" s="255"/>
      <c r="F333" s="256"/>
      <c r="G333" s="656"/>
      <c r="H333" s="656"/>
      <c r="I333" s="656"/>
      <c r="J333" s="656"/>
      <c r="K333" s="656"/>
      <c r="L333" s="656"/>
      <c r="M333" s="3032"/>
      <c r="N333" s="3032"/>
      <c r="O333" s="3033"/>
      <c r="P333" s="749" t="str">
        <f t="shared" si="10"/>
        <v/>
      </c>
      <c r="Q333" s="235"/>
      <c r="AH333" s="262"/>
      <c r="AI333" s="262"/>
      <c r="AQ333" s="3029" t="str">
        <f t="shared" si="11"/>
        <v/>
      </c>
      <c r="AR333" s="3030"/>
      <c r="AS333" s="3030"/>
      <c r="AT333" s="3031"/>
    </row>
    <row r="334" spans="1:46" ht="17.25" customHeight="1">
      <c r="A334" s="252">
        <v>320</v>
      </c>
      <c r="B334" s="253"/>
      <c r="C334" s="256"/>
      <c r="D334" s="254"/>
      <c r="E334" s="255"/>
      <c r="F334" s="256"/>
      <c r="G334" s="656"/>
      <c r="H334" s="656"/>
      <c r="I334" s="656"/>
      <c r="J334" s="656"/>
      <c r="K334" s="656"/>
      <c r="L334" s="656"/>
      <c r="M334" s="3032"/>
      <c r="N334" s="3032"/>
      <c r="O334" s="3033"/>
      <c r="P334" s="749" t="str">
        <f t="shared" si="10"/>
        <v/>
      </c>
      <c r="Q334" s="235"/>
      <c r="AH334" s="262"/>
      <c r="AI334" s="262"/>
      <c r="AQ334" s="3029" t="str">
        <f t="shared" si="11"/>
        <v/>
      </c>
      <c r="AR334" s="3030"/>
      <c r="AS334" s="3030"/>
      <c r="AT334" s="3031"/>
    </row>
    <row r="335" spans="1:46" ht="17.25" customHeight="1">
      <c r="A335" s="252">
        <v>321</v>
      </c>
      <c r="B335" s="253"/>
      <c r="C335" s="256"/>
      <c r="D335" s="254"/>
      <c r="E335" s="255"/>
      <c r="F335" s="256"/>
      <c r="G335" s="656"/>
      <c r="H335" s="656"/>
      <c r="I335" s="656"/>
      <c r="J335" s="656"/>
      <c r="K335" s="656"/>
      <c r="L335" s="656"/>
      <c r="M335" s="3032"/>
      <c r="N335" s="3032"/>
      <c r="O335" s="3033"/>
      <c r="P335" s="749" t="str">
        <f t="shared" ref="P335:P398" si="12">IFERROR(VLOOKUP(AQ335,$AI$15:$AP$66,2,FALSE),"")</f>
        <v/>
      </c>
      <c r="Q335" s="235"/>
      <c r="AH335" s="262"/>
      <c r="AI335" s="262"/>
      <c r="AQ335" s="3029" t="str">
        <f t="shared" ref="AQ335:AQ398" si="13">C335&amp;D335&amp;F335</f>
        <v/>
      </c>
      <c r="AR335" s="3030"/>
      <c r="AS335" s="3030"/>
      <c r="AT335" s="3031"/>
    </row>
    <row r="336" spans="1:46" ht="17.25" customHeight="1">
      <c r="A336" s="252">
        <v>322</v>
      </c>
      <c r="B336" s="253"/>
      <c r="C336" s="256"/>
      <c r="D336" s="254"/>
      <c r="E336" s="255"/>
      <c r="F336" s="256"/>
      <c r="G336" s="656"/>
      <c r="H336" s="656"/>
      <c r="I336" s="656"/>
      <c r="J336" s="656"/>
      <c r="K336" s="656"/>
      <c r="L336" s="656"/>
      <c r="M336" s="3032"/>
      <c r="N336" s="3032"/>
      <c r="O336" s="3033"/>
      <c r="P336" s="749" t="str">
        <f t="shared" si="12"/>
        <v/>
      </c>
      <c r="Q336" s="235"/>
      <c r="AH336" s="262"/>
      <c r="AI336" s="262"/>
      <c r="AQ336" s="3029" t="str">
        <f t="shared" si="13"/>
        <v/>
      </c>
      <c r="AR336" s="3030"/>
      <c r="AS336" s="3030"/>
      <c r="AT336" s="3031"/>
    </row>
    <row r="337" spans="1:46" ht="17.25" customHeight="1">
      <c r="A337" s="252">
        <v>323</v>
      </c>
      <c r="B337" s="253"/>
      <c r="C337" s="256"/>
      <c r="D337" s="254"/>
      <c r="E337" s="255"/>
      <c r="F337" s="256"/>
      <c r="G337" s="656"/>
      <c r="H337" s="656"/>
      <c r="I337" s="656"/>
      <c r="J337" s="656"/>
      <c r="K337" s="656"/>
      <c r="L337" s="656"/>
      <c r="M337" s="3032"/>
      <c r="N337" s="3032"/>
      <c r="O337" s="3033"/>
      <c r="P337" s="749" t="str">
        <f t="shared" si="12"/>
        <v/>
      </c>
      <c r="Q337" s="235"/>
      <c r="AH337" s="262"/>
      <c r="AI337" s="262"/>
      <c r="AQ337" s="3029" t="str">
        <f t="shared" si="13"/>
        <v/>
      </c>
      <c r="AR337" s="3030"/>
      <c r="AS337" s="3030"/>
      <c r="AT337" s="3031"/>
    </row>
    <row r="338" spans="1:46" ht="17.25" customHeight="1">
      <c r="A338" s="252">
        <v>324</v>
      </c>
      <c r="B338" s="253"/>
      <c r="C338" s="256"/>
      <c r="D338" s="254"/>
      <c r="E338" s="255"/>
      <c r="F338" s="256"/>
      <c r="G338" s="656"/>
      <c r="H338" s="656"/>
      <c r="I338" s="656"/>
      <c r="J338" s="656"/>
      <c r="K338" s="656"/>
      <c r="L338" s="656"/>
      <c r="M338" s="3032"/>
      <c r="N338" s="3032"/>
      <c r="O338" s="3033"/>
      <c r="P338" s="749" t="str">
        <f t="shared" si="12"/>
        <v/>
      </c>
      <c r="Q338" s="235"/>
      <c r="AH338" s="262"/>
      <c r="AI338" s="262"/>
      <c r="AQ338" s="3029" t="str">
        <f t="shared" si="13"/>
        <v/>
      </c>
      <c r="AR338" s="3030"/>
      <c r="AS338" s="3030"/>
      <c r="AT338" s="3031"/>
    </row>
    <row r="339" spans="1:46" ht="17.25" customHeight="1">
      <c r="A339" s="252">
        <v>325</v>
      </c>
      <c r="B339" s="253"/>
      <c r="C339" s="256"/>
      <c r="D339" s="254"/>
      <c r="E339" s="255"/>
      <c r="F339" s="256"/>
      <c r="G339" s="656"/>
      <c r="H339" s="656"/>
      <c r="I339" s="656"/>
      <c r="J339" s="656"/>
      <c r="K339" s="656"/>
      <c r="L339" s="656"/>
      <c r="M339" s="3032"/>
      <c r="N339" s="3032"/>
      <c r="O339" s="3033"/>
      <c r="P339" s="749" t="str">
        <f t="shared" si="12"/>
        <v/>
      </c>
      <c r="Q339" s="235"/>
      <c r="AH339" s="262"/>
      <c r="AI339" s="262"/>
      <c r="AQ339" s="3029" t="str">
        <f t="shared" si="13"/>
        <v/>
      </c>
      <c r="AR339" s="3030"/>
      <c r="AS339" s="3030"/>
      <c r="AT339" s="3031"/>
    </row>
    <row r="340" spans="1:46" ht="17.25" customHeight="1">
      <c r="A340" s="252">
        <v>326</v>
      </c>
      <c r="B340" s="253"/>
      <c r="C340" s="256"/>
      <c r="D340" s="254"/>
      <c r="E340" s="255"/>
      <c r="F340" s="256"/>
      <c r="G340" s="656"/>
      <c r="H340" s="656"/>
      <c r="I340" s="656"/>
      <c r="J340" s="656"/>
      <c r="K340" s="656"/>
      <c r="L340" s="656"/>
      <c r="M340" s="3032"/>
      <c r="N340" s="3032"/>
      <c r="O340" s="3033"/>
      <c r="P340" s="749" t="str">
        <f t="shared" si="12"/>
        <v/>
      </c>
      <c r="Q340" s="235"/>
      <c r="AH340" s="262"/>
      <c r="AI340" s="262"/>
      <c r="AQ340" s="3029" t="str">
        <f t="shared" si="13"/>
        <v/>
      </c>
      <c r="AR340" s="3030"/>
      <c r="AS340" s="3030"/>
      <c r="AT340" s="3031"/>
    </row>
    <row r="341" spans="1:46" ht="17.25" customHeight="1">
      <c r="A341" s="252">
        <v>327</v>
      </c>
      <c r="B341" s="253"/>
      <c r="C341" s="256"/>
      <c r="D341" s="254"/>
      <c r="E341" s="255"/>
      <c r="F341" s="256"/>
      <c r="G341" s="656"/>
      <c r="H341" s="656"/>
      <c r="I341" s="656"/>
      <c r="J341" s="656"/>
      <c r="K341" s="656"/>
      <c r="L341" s="656"/>
      <c r="M341" s="3032"/>
      <c r="N341" s="3032"/>
      <c r="O341" s="3033"/>
      <c r="P341" s="749" t="str">
        <f t="shared" si="12"/>
        <v/>
      </c>
      <c r="Q341" s="235"/>
      <c r="AH341" s="262"/>
      <c r="AI341" s="262"/>
      <c r="AQ341" s="3029" t="str">
        <f t="shared" si="13"/>
        <v/>
      </c>
      <c r="AR341" s="3030"/>
      <c r="AS341" s="3030"/>
      <c r="AT341" s="3031"/>
    </row>
    <row r="342" spans="1:46" ht="17.25" customHeight="1">
      <c r="A342" s="252">
        <v>328</v>
      </c>
      <c r="B342" s="253"/>
      <c r="C342" s="256"/>
      <c r="D342" s="254"/>
      <c r="E342" s="255"/>
      <c r="F342" s="256"/>
      <c r="G342" s="656"/>
      <c r="H342" s="656"/>
      <c r="I342" s="656"/>
      <c r="J342" s="656"/>
      <c r="K342" s="656"/>
      <c r="L342" s="656"/>
      <c r="M342" s="3032"/>
      <c r="N342" s="3032"/>
      <c r="O342" s="3033"/>
      <c r="P342" s="749" t="str">
        <f t="shared" si="12"/>
        <v/>
      </c>
      <c r="Q342" s="235"/>
      <c r="AH342" s="262"/>
      <c r="AI342" s="262"/>
      <c r="AQ342" s="3029" t="str">
        <f t="shared" si="13"/>
        <v/>
      </c>
      <c r="AR342" s="3030"/>
      <c r="AS342" s="3030"/>
      <c r="AT342" s="3031"/>
    </row>
    <row r="343" spans="1:46" ht="17.25" customHeight="1">
      <c r="A343" s="252">
        <v>329</v>
      </c>
      <c r="B343" s="253"/>
      <c r="C343" s="256"/>
      <c r="D343" s="254"/>
      <c r="E343" s="255"/>
      <c r="F343" s="256"/>
      <c r="G343" s="656"/>
      <c r="H343" s="656"/>
      <c r="I343" s="656"/>
      <c r="J343" s="656"/>
      <c r="K343" s="656"/>
      <c r="L343" s="656"/>
      <c r="M343" s="3032"/>
      <c r="N343" s="3032"/>
      <c r="O343" s="3033"/>
      <c r="P343" s="749" t="str">
        <f t="shared" si="12"/>
        <v/>
      </c>
      <c r="Q343" s="235"/>
      <c r="AH343" s="262"/>
      <c r="AI343" s="262"/>
      <c r="AQ343" s="3029" t="str">
        <f t="shared" si="13"/>
        <v/>
      </c>
      <c r="AR343" s="3030"/>
      <c r="AS343" s="3030"/>
      <c r="AT343" s="3031"/>
    </row>
    <row r="344" spans="1:46" ht="17.25" customHeight="1">
      <c r="A344" s="252">
        <v>330</v>
      </c>
      <c r="B344" s="253"/>
      <c r="C344" s="256"/>
      <c r="D344" s="254"/>
      <c r="E344" s="255"/>
      <c r="F344" s="256"/>
      <c r="G344" s="656"/>
      <c r="H344" s="656"/>
      <c r="I344" s="656"/>
      <c r="J344" s="656"/>
      <c r="K344" s="656"/>
      <c r="L344" s="656"/>
      <c r="M344" s="3032"/>
      <c r="N344" s="3032"/>
      <c r="O344" s="3033"/>
      <c r="P344" s="749" t="str">
        <f t="shared" si="12"/>
        <v/>
      </c>
      <c r="Q344" s="235"/>
      <c r="AH344" s="262"/>
      <c r="AI344" s="262"/>
      <c r="AQ344" s="3029" t="str">
        <f t="shared" si="13"/>
        <v/>
      </c>
      <c r="AR344" s="3030"/>
      <c r="AS344" s="3030"/>
      <c r="AT344" s="3031"/>
    </row>
    <row r="345" spans="1:46" ht="17.25" customHeight="1">
      <c r="A345" s="252">
        <v>331</v>
      </c>
      <c r="B345" s="253"/>
      <c r="C345" s="256"/>
      <c r="D345" s="254"/>
      <c r="E345" s="255"/>
      <c r="F345" s="256"/>
      <c r="G345" s="656"/>
      <c r="H345" s="656"/>
      <c r="I345" s="656"/>
      <c r="J345" s="656"/>
      <c r="K345" s="656"/>
      <c r="L345" s="656"/>
      <c r="M345" s="3032"/>
      <c r="N345" s="3032"/>
      <c r="O345" s="3033"/>
      <c r="P345" s="749" t="str">
        <f t="shared" si="12"/>
        <v/>
      </c>
      <c r="Q345" s="235"/>
      <c r="AH345" s="262"/>
      <c r="AI345" s="262"/>
      <c r="AQ345" s="3029" t="str">
        <f t="shared" si="13"/>
        <v/>
      </c>
      <c r="AR345" s="3030"/>
      <c r="AS345" s="3030"/>
      <c r="AT345" s="3031"/>
    </row>
    <row r="346" spans="1:46" ht="17.25" customHeight="1">
      <c r="A346" s="252">
        <v>332</v>
      </c>
      <c r="B346" s="253"/>
      <c r="C346" s="256"/>
      <c r="D346" s="254"/>
      <c r="E346" s="255"/>
      <c r="F346" s="256"/>
      <c r="G346" s="656"/>
      <c r="H346" s="656"/>
      <c r="I346" s="656"/>
      <c r="J346" s="656"/>
      <c r="K346" s="656"/>
      <c r="L346" s="656"/>
      <c r="M346" s="3032"/>
      <c r="N346" s="3032"/>
      <c r="O346" s="3033"/>
      <c r="P346" s="749" t="str">
        <f t="shared" si="12"/>
        <v/>
      </c>
      <c r="Q346" s="235"/>
      <c r="AH346" s="262"/>
      <c r="AI346" s="262"/>
      <c r="AQ346" s="3029" t="str">
        <f t="shared" si="13"/>
        <v/>
      </c>
      <c r="AR346" s="3030"/>
      <c r="AS346" s="3030"/>
      <c r="AT346" s="3031"/>
    </row>
    <row r="347" spans="1:46" ht="17.25" customHeight="1">
      <c r="A347" s="252">
        <v>333</v>
      </c>
      <c r="B347" s="253"/>
      <c r="C347" s="256"/>
      <c r="D347" s="254"/>
      <c r="E347" s="255"/>
      <c r="F347" s="256"/>
      <c r="G347" s="656"/>
      <c r="H347" s="656"/>
      <c r="I347" s="656"/>
      <c r="J347" s="656"/>
      <c r="K347" s="656"/>
      <c r="L347" s="656"/>
      <c r="M347" s="3032"/>
      <c r="N347" s="3032"/>
      <c r="O347" s="3033"/>
      <c r="P347" s="749" t="str">
        <f t="shared" si="12"/>
        <v/>
      </c>
      <c r="Q347" s="235"/>
      <c r="AH347" s="262"/>
      <c r="AI347" s="262"/>
      <c r="AQ347" s="3029" t="str">
        <f t="shared" si="13"/>
        <v/>
      </c>
      <c r="AR347" s="3030"/>
      <c r="AS347" s="3030"/>
      <c r="AT347" s="3031"/>
    </row>
    <row r="348" spans="1:46" ht="17.25" customHeight="1">
      <c r="A348" s="252">
        <v>334</v>
      </c>
      <c r="B348" s="253"/>
      <c r="C348" s="256"/>
      <c r="D348" s="254"/>
      <c r="E348" s="255"/>
      <c r="F348" s="256"/>
      <c r="G348" s="656"/>
      <c r="H348" s="656"/>
      <c r="I348" s="656"/>
      <c r="J348" s="656"/>
      <c r="K348" s="656"/>
      <c r="L348" s="656"/>
      <c r="M348" s="3032"/>
      <c r="N348" s="3032"/>
      <c r="O348" s="3033"/>
      <c r="P348" s="749" t="str">
        <f t="shared" si="12"/>
        <v/>
      </c>
      <c r="Q348" s="235"/>
      <c r="AH348" s="262"/>
      <c r="AI348" s="262"/>
      <c r="AQ348" s="3029" t="str">
        <f t="shared" si="13"/>
        <v/>
      </c>
      <c r="AR348" s="3030"/>
      <c r="AS348" s="3030"/>
      <c r="AT348" s="3031"/>
    </row>
    <row r="349" spans="1:46" ht="17.25" customHeight="1">
      <c r="A349" s="252">
        <v>335</v>
      </c>
      <c r="B349" s="253"/>
      <c r="C349" s="256"/>
      <c r="D349" s="254"/>
      <c r="E349" s="255"/>
      <c r="F349" s="256"/>
      <c r="G349" s="656"/>
      <c r="H349" s="656"/>
      <c r="I349" s="656"/>
      <c r="J349" s="656"/>
      <c r="K349" s="656"/>
      <c r="L349" s="656"/>
      <c r="M349" s="3032"/>
      <c r="N349" s="3032"/>
      <c r="O349" s="3033"/>
      <c r="P349" s="749" t="str">
        <f t="shared" si="12"/>
        <v/>
      </c>
      <c r="Q349" s="235"/>
      <c r="AH349" s="262"/>
      <c r="AI349" s="262"/>
      <c r="AQ349" s="3029" t="str">
        <f t="shared" si="13"/>
        <v/>
      </c>
      <c r="AR349" s="3030"/>
      <c r="AS349" s="3030"/>
      <c r="AT349" s="3031"/>
    </row>
    <row r="350" spans="1:46" ht="17.25" customHeight="1">
      <c r="A350" s="252">
        <v>336</v>
      </c>
      <c r="B350" s="253"/>
      <c r="C350" s="256"/>
      <c r="D350" s="254"/>
      <c r="E350" s="255"/>
      <c r="F350" s="256"/>
      <c r="G350" s="656"/>
      <c r="H350" s="656"/>
      <c r="I350" s="656"/>
      <c r="J350" s="656"/>
      <c r="K350" s="656"/>
      <c r="L350" s="656"/>
      <c r="M350" s="3032"/>
      <c r="N350" s="3032"/>
      <c r="O350" s="3033"/>
      <c r="P350" s="749" t="str">
        <f t="shared" si="12"/>
        <v/>
      </c>
      <c r="Q350" s="235"/>
      <c r="AH350" s="262"/>
      <c r="AI350" s="262"/>
      <c r="AQ350" s="3029" t="str">
        <f t="shared" si="13"/>
        <v/>
      </c>
      <c r="AR350" s="3030"/>
      <c r="AS350" s="3030"/>
      <c r="AT350" s="3031"/>
    </row>
    <row r="351" spans="1:46" ht="17.25" customHeight="1">
      <c r="A351" s="252">
        <v>337</v>
      </c>
      <c r="B351" s="253"/>
      <c r="C351" s="256"/>
      <c r="D351" s="254"/>
      <c r="E351" s="255"/>
      <c r="F351" s="256"/>
      <c r="G351" s="656"/>
      <c r="H351" s="656"/>
      <c r="I351" s="656"/>
      <c r="J351" s="656"/>
      <c r="K351" s="656"/>
      <c r="L351" s="656"/>
      <c r="M351" s="3032"/>
      <c r="N351" s="3032"/>
      <c r="O351" s="3033"/>
      <c r="P351" s="749" t="str">
        <f t="shared" si="12"/>
        <v/>
      </c>
      <c r="Q351" s="235"/>
      <c r="AH351" s="262"/>
      <c r="AI351" s="262"/>
      <c r="AQ351" s="3029" t="str">
        <f t="shared" si="13"/>
        <v/>
      </c>
      <c r="AR351" s="3030"/>
      <c r="AS351" s="3030"/>
      <c r="AT351" s="3031"/>
    </row>
    <row r="352" spans="1:46" ht="17.25" customHeight="1">
      <c r="A352" s="252">
        <v>338</v>
      </c>
      <c r="B352" s="253"/>
      <c r="C352" s="256"/>
      <c r="D352" s="254"/>
      <c r="E352" s="255"/>
      <c r="F352" s="256"/>
      <c r="G352" s="656"/>
      <c r="H352" s="656"/>
      <c r="I352" s="656"/>
      <c r="J352" s="656"/>
      <c r="K352" s="656"/>
      <c r="L352" s="656"/>
      <c r="M352" s="3032"/>
      <c r="N352" s="3032"/>
      <c r="O352" s="3033"/>
      <c r="P352" s="749" t="str">
        <f t="shared" si="12"/>
        <v/>
      </c>
      <c r="Q352" s="235"/>
      <c r="AH352" s="262"/>
      <c r="AI352" s="262"/>
      <c r="AQ352" s="3029" t="str">
        <f t="shared" si="13"/>
        <v/>
      </c>
      <c r="AR352" s="3030"/>
      <c r="AS352" s="3030"/>
      <c r="AT352" s="3031"/>
    </row>
    <row r="353" spans="1:46" ht="17.25" customHeight="1">
      <c r="A353" s="252">
        <v>339</v>
      </c>
      <c r="B353" s="253"/>
      <c r="C353" s="256"/>
      <c r="D353" s="254"/>
      <c r="E353" s="255"/>
      <c r="F353" s="256"/>
      <c r="G353" s="656"/>
      <c r="H353" s="656"/>
      <c r="I353" s="656"/>
      <c r="J353" s="656"/>
      <c r="K353" s="656"/>
      <c r="L353" s="656"/>
      <c r="M353" s="3032"/>
      <c r="N353" s="3032"/>
      <c r="O353" s="3045"/>
      <c r="P353" s="749" t="str">
        <f t="shared" si="12"/>
        <v/>
      </c>
      <c r="Q353" s="235"/>
      <c r="AH353" s="262"/>
      <c r="AI353" s="262"/>
      <c r="AQ353" s="3029" t="str">
        <f t="shared" si="13"/>
        <v/>
      </c>
      <c r="AR353" s="3030"/>
      <c r="AS353" s="3030"/>
      <c r="AT353" s="3031"/>
    </row>
    <row r="354" spans="1:46" ht="17.25" customHeight="1">
      <c r="A354" s="252">
        <v>340</v>
      </c>
      <c r="B354" s="253"/>
      <c r="C354" s="256"/>
      <c r="D354" s="254"/>
      <c r="E354" s="255"/>
      <c r="F354" s="256"/>
      <c r="G354" s="656"/>
      <c r="H354" s="656"/>
      <c r="I354" s="656"/>
      <c r="J354" s="656"/>
      <c r="K354" s="656"/>
      <c r="L354" s="656"/>
      <c r="M354" s="3032"/>
      <c r="N354" s="3032"/>
      <c r="O354" s="3045"/>
      <c r="P354" s="749" t="str">
        <f t="shared" si="12"/>
        <v/>
      </c>
      <c r="Q354" s="235"/>
      <c r="AH354" s="262"/>
      <c r="AI354" s="262"/>
      <c r="AQ354" s="3029" t="str">
        <f t="shared" si="13"/>
        <v/>
      </c>
      <c r="AR354" s="3030"/>
      <c r="AS354" s="3030"/>
      <c r="AT354" s="3031"/>
    </row>
    <row r="355" spans="1:46" ht="17.25" customHeight="1">
      <c r="A355" s="252">
        <v>341</v>
      </c>
      <c r="B355" s="253"/>
      <c r="C355" s="256"/>
      <c r="D355" s="254"/>
      <c r="E355" s="255"/>
      <c r="F355" s="256"/>
      <c r="G355" s="656"/>
      <c r="H355" s="656"/>
      <c r="I355" s="656"/>
      <c r="J355" s="656"/>
      <c r="K355" s="656"/>
      <c r="L355" s="656"/>
      <c r="M355" s="3032"/>
      <c r="N355" s="3032"/>
      <c r="O355" s="3033"/>
      <c r="P355" s="749" t="str">
        <f t="shared" si="12"/>
        <v/>
      </c>
      <c r="Q355" s="235"/>
      <c r="AH355" s="262"/>
      <c r="AI355" s="262"/>
      <c r="AQ355" s="3029" t="str">
        <f t="shared" si="13"/>
        <v/>
      </c>
      <c r="AR355" s="3030"/>
      <c r="AS355" s="3030"/>
      <c r="AT355" s="3031"/>
    </row>
    <row r="356" spans="1:46" ht="17.25" customHeight="1">
      <c r="A356" s="252">
        <v>342</v>
      </c>
      <c r="B356" s="253"/>
      <c r="C356" s="256"/>
      <c r="D356" s="254"/>
      <c r="E356" s="255"/>
      <c r="F356" s="256"/>
      <c r="G356" s="656"/>
      <c r="H356" s="656"/>
      <c r="I356" s="656"/>
      <c r="J356" s="656"/>
      <c r="K356" s="656"/>
      <c r="L356" s="656"/>
      <c r="M356" s="3032"/>
      <c r="N356" s="3032"/>
      <c r="O356" s="3033"/>
      <c r="P356" s="749" t="str">
        <f t="shared" si="12"/>
        <v/>
      </c>
      <c r="Q356" s="235"/>
      <c r="AH356" s="262"/>
      <c r="AI356" s="262"/>
      <c r="AQ356" s="3029" t="str">
        <f t="shared" si="13"/>
        <v/>
      </c>
      <c r="AR356" s="3030"/>
      <c r="AS356" s="3030"/>
      <c r="AT356" s="3031"/>
    </row>
    <row r="357" spans="1:46" ht="17.25" customHeight="1">
      <c r="A357" s="252">
        <v>343</v>
      </c>
      <c r="B357" s="253"/>
      <c r="C357" s="256"/>
      <c r="D357" s="254"/>
      <c r="E357" s="255"/>
      <c r="F357" s="256"/>
      <c r="G357" s="656"/>
      <c r="H357" s="656"/>
      <c r="I357" s="656"/>
      <c r="J357" s="656"/>
      <c r="K357" s="656"/>
      <c r="L357" s="656"/>
      <c r="M357" s="3032"/>
      <c r="N357" s="3032"/>
      <c r="O357" s="3033"/>
      <c r="P357" s="749" t="str">
        <f t="shared" si="12"/>
        <v/>
      </c>
      <c r="Q357" s="235"/>
      <c r="AH357" s="262"/>
      <c r="AI357" s="262"/>
      <c r="AQ357" s="3029" t="str">
        <f t="shared" si="13"/>
        <v/>
      </c>
      <c r="AR357" s="3030"/>
      <c r="AS357" s="3030"/>
      <c r="AT357" s="3031"/>
    </row>
    <row r="358" spans="1:46" ht="17.25" customHeight="1">
      <c r="A358" s="252">
        <v>344</v>
      </c>
      <c r="B358" s="253"/>
      <c r="C358" s="256"/>
      <c r="D358" s="254"/>
      <c r="E358" s="255"/>
      <c r="F358" s="256"/>
      <c r="G358" s="656"/>
      <c r="H358" s="656"/>
      <c r="I358" s="656"/>
      <c r="J358" s="656"/>
      <c r="K358" s="656"/>
      <c r="L358" s="656"/>
      <c r="M358" s="3032"/>
      <c r="N358" s="3032"/>
      <c r="O358" s="3033"/>
      <c r="P358" s="749" t="str">
        <f t="shared" si="12"/>
        <v/>
      </c>
      <c r="Q358" s="235"/>
      <c r="AH358" s="262"/>
      <c r="AI358" s="262"/>
      <c r="AQ358" s="3029" t="str">
        <f t="shared" si="13"/>
        <v/>
      </c>
      <c r="AR358" s="3030"/>
      <c r="AS358" s="3030"/>
      <c r="AT358" s="3031"/>
    </row>
    <row r="359" spans="1:46" ht="17.25" customHeight="1">
      <c r="A359" s="252">
        <v>345</v>
      </c>
      <c r="B359" s="253"/>
      <c r="C359" s="256"/>
      <c r="D359" s="254"/>
      <c r="E359" s="255"/>
      <c r="F359" s="256"/>
      <c r="G359" s="656"/>
      <c r="H359" s="656"/>
      <c r="I359" s="656"/>
      <c r="J359" s="656"/>
      <c r="K359" s="656"/>
      <c r="L359" s="656"/>
      <c r="M359" s="3032"/>
      <c r="N359" s="3032"/>
      <c r="O359" s="3033"/>
      <c r="P359" s="749" t="str">
        <f t="shared" si="12"/>
        <v/>
      </c>
      <c r="Q359" s="235"/>
      <c r="AH359" s="262"/>
      <c r="AI359" s="262"/>
      <c r="AQ359" s="3029" t="str">
        <f t="shared" si="13"/>
        <v/>
      </c>
      <c r="AR359" s="3030"/>
      <c r="AS359" s="3030"/>
      <c r="AT359" s="3031"/>
    </row>
    <row r="360" spans="1:46" ht="17.25" customHeight="1">
      <c r="A360" s="252">
        <v>346</v>
      </c>
      <c r="B360" s="253"/>
      <c r="C360" s="256"/>
      <c r="D360" s="254"/>
      <c r="E360" s="255"/>
      <c r="F360" s="256"/>
      <c r="G360" s="656"/>
      <c r="H360" s="656"/>
      <c r="I360" s="656"/>
      <c r="J360" s="656"/>
      <c r="K360" s="656"/>
      <c r="L360" s="656"/>
      <c r="M360" s="3032"/>
      <c r="N360" s="3032"/>
      <c r="O360" s="3033"/>
      <c r="P360" s="749" t="str">
        <f t="shared" si="12"/>
        <v/>
      </c>
      <c r="Q360" s="235"/>
      <c r="AH360" s="262"/>
      <c r="AI360" s="262"/>
      <c r="AQ360" s="3029" t="str">
        <f t="shared" si="13"/>
        <v/>
      </c>
      <c r="AR360" s="3030"/>
      <c r="AS360" s="3030"/>
      <c r="AT360" s="3031"/>
    </row>
    <row r="361" spans="1:46" ht="17.25" customHeight="1">
      <c r="A361" s="252">
        <v>347</v>
      </c>
      <c r="B361" s="253"/>
      <c r="C361" s="256"/>
      <c r="D361" s="254"/>
      <c r="E361" s="255"/>
      <c r="F361" s="256"/>
      <c r="G361" s="656"/>
      <c r="H361" s="656"/>
      <c r="I361" s="656"/>
      <c r="J361" s="656"/>
      <c r="K361" s="656"/>
      <c r="L361" s="656"/>
      <c r="M361" s="3032"/>
      <c r="N361" s="3032"/>
      <c r="O361" s="3033"/>
      <c r="P361" s="749" t="str">
        <f t="shared" si="12"/>
        <v/>
      </c>
      <c r="Q361" s="235"/>
      <c r="AH361" s="262"/>
      <c r="AI361" s="262"/>
      <c r="AQ361" s="3029" t="str">
        <f t="shared" si="13"/>
        <v/>
      </c>
      <c r="AR361" s="3030"/>
      <c r="AS361" s="3030"/>
      <c r="AT361" s="3031"/>
    </row>
    <row r="362" spans="1:46" ht="17.25" customHeight="1">
      <c r="A362" s="252">
        <v>348</v>
      </c>
      <c r="B362" s="253"/>
      <c r="C362" s="256"/>
      <c r="D362" s="254"/>
      <c r="E362" s="255"/>
      <c r="F362" s="256"/>
      <c r="G362" s="656"/>
      <c r="H362" s="656"/>
      <c r="I362" s="656"/>
      <c r="J362" s="656"/>
      <c r="K362" s="656"/>
      <c r="L362" s="656"/>
      <c r="M362" s="3032"/>
      <c r="N362" s="3032"/>
      <c r="O362" s="3033"/>
      <c r="P362" s="749" t="str">
        <f t="shared" si="12"/>
        <v/>
      </c>
      <c r="Q362" s="235"/>
      <c r="AH362" s="262"/>
      <c r="AI362" s="262"/>
      <c r="AQ362" s="3029" t="str">
        <f t="shared" si="13"/>
        <v/>
      </c>
      <c r="AR362" s="3030"/>
      <c r="AS362" s="3030"/>
      <c r="AT362" s="3031"/>
    </row>
    <row r="363" spans="1:46" ht="17.25" customHeight="1">
      <c r="A363" s="252">
        <v>349</v>
      </c>
      <c r="B363" s="253"/>
      <c r="C363" s="256"/>
      <c r="D363" s="254"/>
      <c r="E363" s="255"/>
      <c r="F363" s="256"/>
      <c r="G363" s="656"/>
      <c r="H363" s="656"/>
      <c r="I363" s="656"/>
      <c r="J363" s="656"/>
      <c r="K363" s="656"/>
      <c r="L363" s="656"/>
      <c r="M363" s="3032"/>
      <c r="N363" s="3032"/>
      <c r="O363" s="3033"/>
      <c r="P363" s="749" t="str">
        <f t="shared" si="12"/>
        <v/>
      </c>
      <c r="Q363" s="235"/>
      <c r="AH363" s="262"/>
      <c r="AI363" s="262"/>
      <c r="AQ363" s="3029" t="str">
        <f t="shared" si="13"/>
        <v/>
      </c>
      <c r="AR363" s="3030"/>
      <c r="AS363" s="3030"/>
      <c r="AT363" s="3031"/>
    </row>
    <row r="364" spans="1:46" ht="17.25" customHeight="1">
      <c r="A364" s="252">
        <v>350</v>
      </c>
      <c r="B364" s="253"/>
      <c r="C364" s="256"/>
      <c r="D364" s="254"/>
      <c r="E364" s="255"/>
      <c r="F364" s="256"/>
      <c r="G364" s="656"/>
      <c r="H364" s="656"/>
      <c r="I364" s="656"/>
      <c r="J364" s="656"/>
      <c r="K364" s="656"/>
      <c r="L364" s="656"/>
      <c r="M364" s="3032"/>
      <c r="N364" s="3032"/>
      <c r="O364" s="3033"/>
      <c r="P364" s="749" t="str">
        <f t="shared" si="12"/>
        <v/>
      </c>
      <c r="Q364" s="235"/>
      <c r="AH364" s="262"/>
      <c r="AI364" s="262"/>
      <c r="AQ364" s="3029" t="str">
        <f t="shared" si="13"/>
        <v/>
      </c>
      <c r="AR364" s="3030"/>
      <c r="AS364" s="3030"/>
      <c r="AT364" s="3031"/>
    </row>
    <row r="365" spans="1:46" ht="17.25" customHeight="1">
      <c r="A365" s="252">
        <v>351</v>
      </c>
      <c r="B365" s="253"/>
      <c r="C365" s="256"/>
      <c r="D365" s="254"/>
      <c r="E365" s="255"/>
      <c r="F365" s="256"/>
      <c r="G365" s="656"/>
      <c r="H365" s="656"/>
      <c r="I365" s="656"/>
      <c r="J365" s="656"/>
      <c r="K365" s="656"/>
      <c r="L365" s="656"/>
      <c r="M365" s="3032"/>
      <c r="N365" s="3032"/>
      <c r="O365" s="3033"/>
      <c r="P365" s="749" t="str">
        <f t="shared" si="12"/>
        <v/>
      </c>
      <c r="Q365" s="235"/>
      <c r="AH365" s="262"/>
      <c r="AI365" s="262"/>
      <c r="AQ365" s="3029" t="str">
        <f t="shared" si="13"/>
        <v/>
      </c>
      <c r="AR365" s="3030"/>
      <c r="AS365" s="3030"/>
      <c r="AT365" s="3031"/>
    </row>
    <row r="366" spans="1:46" ht="17.25" customHeight="1">
      <c r="A366" s="252">
        <v>352</v>
      </c>
      <c r="B366" s="253"/>
      <c r="C366" s="256"/>
      <c r="D366" s="254"/>
      <c r="E366" s="255"/>
      <c r="F366" s="256"/>
      <c r="G366" s="656"/>
      <c r="H366" s="656"/>
      <c r="I366" s="656"/>
      <c r="J366" s="656"/>
      <c r="K366" s="656"/>
      <c r="L366" s="656"/>
      <c r="M366" s="3032"/>
      <c r="N366" s="3032"/>
      <c r="O366" s="3033"/>
      <c r="P366" s="749" t="str">
        <f t="shared" si="12"/>
        <v/>
      </c>
      <c r="Q366" s="235"/>
      <c r="AH366" s="262"/>
      <c r="AI366" s="262"/>
      <c r="AQ366" s="3029" t="str">
        <f t="shared" si="13"/>
        <v/>
      </c>
      <c r="AR366" s="3030"/>
      <c r="AS366" s="3030"/>
      <c r="AT366" s="3031"/>
    </row>
    <row r="367" spans="1:46" ht="17.25" customHeight="1">
      <c r="A367" s="252">
        <v>353</v>
      </c>
      <c r="B367" s="253"/>
      <c r="C367" s="256"/>
      <c r="D367" s="254"/>
      <c r="E367" s="255"/>
      <c r="F367" s="256"/>
      <c r="G367" s="656"/>
      <c r="H367" s="656"/>
      <c r="I367" s="656"/>
      <c r="J367" s="656"/>
      <c r="K367" s="656"/>
      <c r="L367" s="656"/>
      <c r="M367" s="3032"/>
      <c r="N367" s="3032"/>
      <c r="O367" s="3033"/>
      <c r="P367" s="749" t="str">
        <f t="shared" si="12"/>
        <v/>
      </c>
      <c r="Q367" s="235"/>
      <c r="AH367" s="262"/>
      <c r="AI367" s="262"/>
      <c r="AQ367" s="3029" t="str">
        <f t="shared" si="13"/>
        <v/>
      </c>
      <c r="AR367" s="3030"/>
      <c r="AS367" s="3030"/>
      <c r="AT367" s="3031"/>
    </row>
    <row r="368" spans="1:46" ht="17.25" customHeight="1">
      <c r="A368" s="252">
        <v>354</v>
      </c>
      <c r="B368" s="253"/>
      <c r="C368" s="256"/>
      <c r="D368" s="254"/>
      <c r="E368" s="255"/>
      <c r="F368" s="256"/>
      <c r="G368" s="656"/>
      <c r="H368" s="656"/>
      <c r="I368" s="656"/>
      <c r="J368" s="656"/>
      <c r="K368" s="656"/>
      <c r="L368" s="656"/>
      <c r="M368" s="3032"/>
      <c r="N368" s="3032"/>
      <c r="O368" s="3033"/>
      <c r="P368" s="749" t="str">
        <f t="shared" si="12"/>
        <v/>
      </c>
      <c r="Q368" s="235"/>
      <c r="AH368" s="262"/>
      <c r="AI368" s="262"/>
      <c r="AQ368" s="3029" t="str">
        <f t="shared" si="13"/>
        <v/>
      </c>
      <c r="AR368" s="3030"/>
      <c r="AS368" s="3030"/>
      <c r="AT368" s="3031"/>
    </row>
    <row r="369" spans="1:46" ht="17.25" customHeight="1">
      <c r="A369" s="252">
        <v>355</v>
      </c>
      <c r="B369" s="253"/>
      <c r="C369" s="256"/>
      <c r="D369" s="254"/>
      <c r="E369" s="255"/>
      <c r="F369" s="256"/>
      <c r="G369" s="656"/>
      <c r="H369" s="656"/>
      <c r="I369" s="656"/>
      <c r="J369" s="656"/>
      <c r="K369" s="656"/>
      <c r="L369" s="656"/>
      <c r="M369" s="3032"/>
      <c r="N369" s="3032"/>
      <c r="O369" s="3033"/>
      <c r="P369" s="749" t="str">
        <f t="shared" si="12"/>
        <v/>
      </c>
      <c r="Q369" s="235"/>
      <c r="AH369" s="262"/>
      <c r="AI369" s="262"/>
      <c r="AQ369" s="3029" t="str">
        <f t="shared" si="13"/>
        <v/>
      </c>
      <c r="AR369" s="3030"/>
      <c r="AS369" s="3030"/>
      <c r="AT369" s="3031"/>
    </row>
    <row r="370" spans="1:46" ht="17.25" customHeight="1">
      <c r="A370" s="252">
        <v>356</v>
      </c>
      <c r="B370" s="253"/>
      <c r="C370" s="256"/>
      <c r="D370" s="254"/>
      <c r="E370" s="255"/>
      <c r="F370" s="256"/>
      <c r="G370" s="656"/>
      <c r="H370" s="656"/>
      <c r="I370" s="656"/>
      <c r="J370" s="656"/>
      <c r="K370" s="656"/>
      <c r="L370" s="656"/>
      <c r="M370" s="3032"/>
      <c r="N370" s="3032"/>
      <c r="O370" s="3033"/>
      <c r="P370" s="749" t="str">
        <f t="shared" si="12"/>
        <v/>
      </c>
      <c r="Q370" s="235"/>
      <c r="AH370" s="262"/>
      <c r="AI370" s="262"/>
      <c r="AQ370" s="3029" t="str">
        <f t="shared" si="13"/>
        <v/>
      </c>
      <c r="AR370" s="3030"/>
      <c r="AS370" s="3030"/>
      <c r="AT370" s="3031"/>
    </row>
    <row r="371" spans="1:46" ht="17.25" customHeight="1">
      <c r="A371" s="252">
        <v>357</v>
      </c>
      <c r="B371" s="253"/>
      <c r="C371" s="256"/>
      <c r="D371" s="254"/>
      <c r="E371" s="255"/>
      <c r="F371" s="256"/>
      <c r="G371" s="656"/>
      <c r="H371" s="656"/>
      <c r="I371" s="656"/>
      <c r="J371" s="656"/>
      <c r="K371" s="656"/>
      <c r="L371" s="656"/>
      <c r="M371" s="3032"/>
      <c r="N371" s="3032"/>
      <c r="O371" s="3033"/>
      <c r="P371" s="749" t="str">
        <f t="shared" si="12"/>
        <v/>
      </c>
      <c r="Q371" s="235"/>
      <c r="AH371" s="262"/>
      <c r="AI371" s="262"/>
      <c r="AQ371" s="3029" t="str">
        <f t="shared" si="13"/>
        <v/>
      </c>
      <c r="AR371" s="3030"/>
      <c r="AS371" s="3030"/>
      <c r="AT371" s="3031"/>
    </row>
    <row r="372" spans="1:46" ht="17.25" customHeight="1">
      <c r="A372" s="252">
        <v>358</v>
      </c>
      <c r="B372" s="253"/>
      <c r="C372" s="256"/>
      <c r="D372" s="254"/>
      <c r="E372" s="255"/>
      <c r="F372" s="256"/>
      <c r="G372" s="656"/>
      <c r="H372" s="656"/>
      <c r="I372" s="656"/>
      <c r="J372" s="656"/>
      <c r="K372" s="656"/>
      <c r="L372" s="656"/>
      <c r="M372" s="3032"/>
      <c r="N372" s="3032"/>
      <c r="O372" s="3033"/>
      <c r="P372" s="749" t="str">
        <f t="shared" si="12"/>
        <v/>
      </c>
      <c r="Q372" s="235"/>
      <c r="AH372" s="262"/>
      <c r="AI372" s="262"/>
      <c r="AQ372" s="3029" t="str">
        <f t="shared" si="13"/>
        <v/>
      </c>
      <c r="AR372" s="3030"/>
      <c r="AS372" s="3030"/>
      <c r="AT372" s="3031"/>
    </row>
    <row r="373" spans="1:46" ht="17.25" customHeight="1">
      <c r="A373" s="252">
        <v>359</v>
      </c>
      <c r="B373" s="253"/>
      <c r="C373" s="256"/>
      <c r="D373" s="254"/>
      <c r="E373" s="255"/>
      <c r="F373" s="256"/>
      <c r="G373" s="656"/>
      <c r="H373" s="656"/>
      <c r="I373" s="656"/>
      <c r="J373" s="656"/>
      <c r="K373" s="656"/>
      <c r="L373" s="656"/>
      <c r="M373" s="3032"/>
      <c r="N373" s="3032"/>
      <c r="O373" s="3033"/>
      <c r="P373" s="749" t="str">
        <f t="shared" si="12"/>
        <v/>
      </c>
      <c r="Q373" s="235"/>
      <c r="AH373" s="262"/>
      <c r="AI373" s="262"/>
      <c r="AQ373" s="3029" t="str">
        <f t="shared" si="13"/>
        <v/>
      </c>
      <c r="AR373" s="3030"/>
      <c r="AS373" s="3030"/>
      <c r="AT373" s="3031"/>
    </row>
    <row r="374" spans="1:46" ht="17.25" customHeight="1">
      <c r="A374" s="252">
        <v>360</v>
      </c>
      <c r="B374" s="253"/>
      <c r="C374" s="256"/>
      <c r="D374" s="254"/>
      <c r="E374" s="255"/>
      <c r="F374" s="256"/>
      <c r="G374" s="656"/>
      <c r="H374" s="656"/>
      <c r="I374" s="656"/>
      <c r="J374" s="656"/>
      <c r="K374" s="656"/>
      <c r="L374" s="656"/>
      <c r="M374" s="3032"/>
      <c r="N374" s="3032"/>
      <c r="O374" s="3033"/>
      <c r="P374" s="749" t="str">
        <f t="shared" si="12"/>
        <v/>
      </c>
      <c r="Q374" s="235"/>
      <c r="AH374" s="262"/>
      <c r="AI374" s="262"/>
      <c r="AQ374" s="3029" t="str">
        <f t="shared" si="13"/>
        <v/>
      </c>
      <c r="AR374" s="3030"/>
      <c r="AS374" s="3030"/>
      <c r="AT374" s="3031"/>
    </row>
    <row r="375" spans="1:46" ht="17.25" customHeight="1">
      <c r="A375" s="252">
        <v>361</v>
      </c>
      <c r="B375" s="253"/>
      <c r="C375" s="256"/>
      <c r="D375" s="254"/>
      <c r="E375" s="255"/>
      <c r="F375" s="256"/>
      <c r="G375" s="656"/>
      <c r="H375" s="656"/>
      <c r="I375" s="656"/>
      <c r="J375" s="656"/>
      <c r="K375" s="656"/>
      <c r="L375" s="656"/>
      <c r="M375" s="3032"/>
      <c r="N375" s="3032"/>
      <c r="O375" s="3033"/>
      <c r="P375" s="749" t="str">
        <f t="shared" si="12"/>
        <v/>
      </c>
      <c r="Q375" s="235"/>
      <c r="AH375" s="262"/>
      <c r="AI375" s="262"/>
      <c r="AQ375" s="3029" t="str">
        <f t="shared" si="13"/>
        <v/>
      </c>
      <c r="AR375" s="3030"/>
      <c r="AS375" s="3030"/>
      <c r="AT375" s="3031"/>
    </row>
    <row r="376" spans="1:46" ht="17.25" customHeight="1">
      <c r="A376" s="252">
        <v>362</v>
      </c>
      <c r="B376" s="253"/>
      <c r="C376" s="256"/>
      <c r="D376" s="254"/>
      <c r="E376" s="255"/>
      <c r="F376" s="256"/>
      <c r="G376" s="656"/>
      <c r="H376" s="656"/>
      <c r="I376" s="656"/>
      <c r="J376" s="656"/>
      <c r="K376" s="656"/>
      <c r="L376" s="656"/>
      <c r="M376" s="3032"/>
      <c r="N376" s="3032"/>
      <c r="O376" s="3033"/>
      <c r="P376" s="749" t="str">
        <f t="shared" si="12"/>
        <v/>
      </c>
      <c r="Q376" s="235"/>
      <c r="AH376" s="262"/>
      <c r="AI376" s="262"/>
      <c r="AQ376" s="3029" t="str">
        <f t="shared" si="13"/>
        <v/>
      </c>
      <c r="AR376" s="3030"/>
      <c r="AS376" s="3030"/>
      <c r="AT376" s="3031"/>
    </row>
    <row r="377" spans="1:46" ht="17.25" customHeight="1">
      <c r="A377" s="252">
        <v>363</v>
      </c>
      <c r="B377" s="253"/>
      <c r="C377" s="256"/>
      <c r="D377" s="254"/>
      <c r="E377" s="255"/>
      <c r="F377" s="256"/>
      <c r="G377" s="656"/>
      <c r="H377" s="656"/>
      <c r="I377" s="656"/>
      <c r="J377" s="656"/>
      <c r="K377" s="656"/>
      <c r="L377" s="656"/>
      <c r="M377" s="3032"/>
      <c r="N377" s="3032"/>
      <c r="O377" s="3033"/>
      <c r="P377" s="749" t="str">
        <f t="shared" si="12"/>
        <v/>
      </c>
      <c r="Q377" s="235"/>
      <c r="AH377" s="262"/>
      <c r="AI377" s="262"/>
      <c r="AQ377" s="3029" t="str">
        <f t="shared" si="13"/>
        <v/>
      </c>
      <c r="AR377" s="3030"/>
      <c r="AS377" s="3030"/>
      <c r="AT377" s="3031"/>
    </row>
    <row r="378" spans="1:46" ht="17.25" customHeight="1">
      <c r="A378" s="252">
        <v>364</v>
      </c>
      <c r="B378" s="253"/>
      <c r="C378" s="256"/>
      <c r="D378" s="254"/>
      <c r="E378" s="255"/>
      <c r="F378" s="256"/>
      <c r="G378" s="656"/>
      <c r="H378" s="656"/>
      <c r="I378" s="656"/>
      <c r="J378" s="656"/>
      <c r="K378" s="656"/>
      <c r="L378" s="656"/>
      <c r="M378" s="3032"/>
      <c r="N378" s="3032"/>
      <c r="O378" s="3033"/>
      <c r="P378" s="749" t="str">
        <f t="shared" si="12"/>
        <v/>
      </c>
      <c r="Q378" s="235"/>
      <c r="AH378" s="262"/>
      <c r="AI378" s="262"/>
      <c r="AQ378" s="3029" t="str">
        <f t="shared" si="13"/>
        <v/>
      </c>
      <c r="AR378" s="3030"/>
      <c r="AS378" s="3030"/>
      <c r="AT378" s="3031"/>
    </row>
    <row r="379" spans="1:46" ht="17.25" customHeight="1">
      <c r="A379" s="252">
        <v>365</v>
      </c>
      <c r="B379" s="253"/>
      <c r="C379" s="256"/>
      <c r="D379" s="254"/>
      <c r="E379" s="255"/>
      <c r="F379" s="256"/>
      <c r="G379" s="656"/>
      <c r="H379" s="656"/>
      <c r="I379" s="656"/>
      <c r="J379" s="656"/>
      <c r="K379" s="656"/>
      <c r="L379" s="656"/>
      <c r="M379" s="3032"/>
      <c r="N379" s="3032"/>
      <c r="O379" s="3033"/>
      <c r="P379" s="749" t="str">
        <f t="shared" si="12"/>
        <v/>
      </c>
      <c r="Q379" s="235"/>
      <c r="AH379" s="262"/>
      <c r="AI379" s="262"/>
      <c r="AQ379" s="3029" t="str">
        <f t="shared" si="13"/>
        <v/>
      </c>
      <c r="AR379" s="3030"/>
      <c r="AS379" s="3030"/>
      <c r="AT379" s="3031"/>
    </row>
    <row r="380" spans="1:46" ht="17.25" customHeight="1">
      <c r="A380" s="252">
        <v>366</v>
      </c>
      <c r="B380" s="253"/>
      <c r="C380" s="256"/>
      <c r="D380" s="254"/>
      <c r="E380" s="255"/>
      <c r="F380" s="256"/>
      <c r="G380" s="656"/>
      <c r="H380" s="656"/>
      <c r="I380" s="656"/>
      <c r="J380" s="656"/>
      <c r="K380" s="656"/>
      <c r="L380" s="656"/>
      <c r="M380" s="3032"/>
      <c r="N380" s="3032"/>
      <c r="O380" s="3033"/>
      <c r="P380" s="749" t="str">
        <f t="shared" si="12"/>
        <v/>
      </c>
      <c r="Q380" s="235"/>
      <c r="AH380" s="262"/>
      <c r="AI380" s="262"/>
      <c r="AQ380" s="3029" t="str">
        <f t="shared" si="13"/>
        <v/>
      </c>
      <c r="AR380" s="3030"/>
      <c r="AS380" s="3030"/>
      <c r="AT380" s="3031"/>
    </row>
    <row r="381" spans="1:46" ht="17.25" customHeight="1">
      <c r="A381" s="252">
        <v>367</v>
      </c>
      <c r="B381" s="253"/>
      <c r="C381" s="256"/>
      <c r="D381" s="254"/>
      <c r="E381" s="255"/>
      <c r="F381" s="256"/>
      <c r="G381" s="656"/>
      <c r="H381" s="656"/>
      <c r="I381" s="656"/>
      <c r="J381" s="656"/>
      <c r="K381" s="656"/>
      <c r="L381" s="656"/>
      <c r="M381" s="3032"/>
      <c r="N381" s="3032"/>
      <c r="O381" s="3033"/>
      <c r="P381" s="749" t="str">
        <f t="shared" si="12"/>
        <v/>
      </c>
      <c r="Q381" s="235"/>
      <c r="AH381" s="262"/>
      <c r="AI381" s="262"/>
      <c r="AQ381" s="3029" t="str">
        <f t="shared" si="13"/>
        <v/>
      </c>
      <c r="AR381" s="3030"/>
      <c r="AS381" s="3030"/>
      <c r="AT381" s="3031"/>
    </row>
    <row r="382" spans="1:46" ht="17.25" customHeight="1">
      <c r="A382" s="252">
        <v>368</v>
      </c>
      <c r="B382" s="253"/>
      <c r="C382" s="256"/>
      <c r="D382" s="254"/>
      <c r="E382" s="255"/>
      <c r="F382" s="256"/>
      <c r="G382" s="656"/>
      <c r="H382" s="656"/>
      <c r="I382" s="656"/>
      <c r="J382" s="656"/>
      <c r="K382" s="656"/>
      <c r="L382" s="656"/>
      <c r="M382" s="3032"/>
      <c r="N382" s="3032"/>
      <c r="O382" s="3033"/>
      <c r="P382" s="749" t="str">
        <f t="shared" si="12"/>
        <v/>
      </c>
      <c r="Q382" s="235"/>
      <c r="AH382" s="262"/>
      <c r="AI382" s="262"/>
      <c r="AQ382" s="3029" t="str">
        <f t="shared" si="13"/>
        <v/>
      </c>
      <c r="AR382" s="3030"/>
      <c r="AS382" s="3030"/>
      <c r="AT382" s="3031"/>
    </row>
    <row r="383" spans="1:46" ht="17.25" customHeight="1">
      <c r="A383" s="252">
        <v>369</v>
      </c>
      <c r="B383" s="253"/>
      <c r="C383" s="256"/>
      <c r="D383" s="254"/>
      <c r="E383" s="255"/>
      <c r="F383" s="256"/>
      <c r="G383" s="656"/>
      <c r="H383" s="656"/>
      <c r="I383" s="656"/>
      <c r="J383" s="656"/>
      <c r="K383" s="656"/>
      <c r="L383" s="656"/>
      <c r="M383" s="3032"/>
      <c r="N383" s="3032"/>
      <c r="O383" s="3033"/>
      <c r="P383" s="749" t="str">
        <f t="shared" si="12"/>
        <v/>
      </c>
      <c r="Q383" s="235"/>
      <c r="AH383" s="262"/>
      <c r="AI383" s="262"/>
      <c r="AQ383" s="3029" t="str">
        <f t="shared" si="13"/>
        <v/>
      </c>
      <c r="AR383" s="3030"/>
      <c r="AS383" s="3030"/>
      <c r="AT383" s="3031"/>
    </row>
    <row r="384" spans="1:46" ht="17.25" customHeight="1">
      <c r="A384" s="252">
        <v>370</v>
      </c>
      <c r="B384" s="253"/>
      <c r="C384" s="256"/>
      <c r="D384" s="254"/>
      <c r="E384" s="255"/>
      <c r="F384" s="256"/>
      <c r="G384" s="656"/>
      <c r="H384" s="656"/>
      <c r="I384" s="656"/>
      <c r="J384" s="656"/>
      <c r="K384" s="656"/>
      <c r="L384" s="656"/>
      <c r="M384" s="3032"/>
      <c r="N384" s="3032"/>
      <c r="O384" s="3033"/>
      <c r="P384" s="749" t="str">
        <f t="shared" si="12"/>
        <v/>
      </c>
      <c r="Q384" s="235"/>
      <c r="AH384" s="262"/>
      <c r="AI384" s="262"/>
      <c r="AQ384" s="3029" t="str">
        <f t="shared" si="13"/>
        <v/>
      </c>
      <c r="AR384" s="3030"/>
      <c r="AS384" s="3030"/>
      <c r="AT384" s="3031"/>
    </row>
    <row r="385" spans="1:46" ht="17.25" customHeight="1">
      <c r="A385" s="252">
        <v>371</v>
      </c>
      <c r="B385" s="253"/>
      <c r="C385" s="256"/>
      <c r="D385" s="254"/>
      <c r="E385" s="255"/>
      <c r="F385" s="256"/>
      <c r="G385" s="656"/>
      <c r="H385" s="656"/>
      <c r="I385" s="656"/>
      <c r="J385" s="656"/>
      <c r="K385" s="656"/>
      <c r="L385" s="656"/>
      <c r="M385" s="3032"/>
      <c r="N385" s="3032"/>
      <c r="O385" s="3033"/>
      <c r="P385" s="749" t="str">
        <f t="shared" si="12"/>
        <v/>
      </c>
      <c r="Q385" s="235"/>
      <c r="AH385" s="262"/>
      <c r="AI385" s="262"/>
      <c r="AQ385" s="3029" t="str">
        <f t="shared" si="13"/>
        <v/>
      </c>
      <c r="AR385" s="3030"/>
      <c r="AS385" s="3030"/>
      <c r="AT385" s="3031"/>
    </row>
    <row r="386" spans="1:46" ht="17.25" customHeight="1">
      <c r="A386" s="252">
        <v>372</v>
      </c>
      <c r="B386" s="253"/>
      <c r="C386" s="256"/>
      <c r="D386" s="254"/>
      <c r="E386" s="255"/>
      <c r="F386" s="256"/>
      <c r="G386" s="656"/>
      <c r="H386" s="656"/>
      <c r="I386" s="656"/>
      <c r="J386" s="656"/>
      <c r="K386" s="656"/>
      <c r="L386" s="656"/>
      <c r="M386" s="3032"/>
      <c r="N386" s="3032"/>
      <c r="O386" s="3033"/>
      <c r="P386" s="749" t="str">
        <f t="shared" si="12"/>
        <v/>
      </c>
      <c r="Q386" s="235"/>
      <c r="AH386" s="262"/>
      <c r="AI386" s="262"/>
      <c r="AQ386" s="3029" t="str">
        <f t="shared" si="13"/>
        <v/>
      </c>
      <c r="AR386" s="3030"/>
      <c r="AS386" s="3030"/>
      <c r="AT386" s="3031"/>
    </row>
    <row r="387" spans="1:46" ht="17.25" customHeight="1">
      <c r="A387" s="252">
        <v>373</v>
      </c>
      <c r="B387" s="253"/>
      <c r="C387" s="256"/>
      <c r="D387" s="254"/>
      <c r="E387" s="255"/>
      <c r="F387" s="256"/>
      <c r="G387" s="656"/>
      <c r="H387" s="656"/>
      <c r="I387" s="656"/>
      <c r="J387" s="656"/>
      <c r="K387" s="656"/>
      <c r="L387" s="656"/>
      <c r="M387" s="3032"/>
      <c r="N387" s="3032"/>
      <c r="O387" s="3033"/>
      <c r="P387" s="749" t="str">
        <f t="shared" si="12"/>
        <v/>
      </c>
      <c r="Q387" s="235"/>
      <c r="AH387" s="262"/>
      <c r="AI387" s="262"/>
      <c r="AQ387" s="3029" t="str">
        <f t="shared" si="13"/>
        <v/>
      </c>
      <c r="AR387" s="3030"/>
      <c r="AS387" s="3030"/>
      <c r="AT387" s="3031"/>
    </row>
    <row r="388" spans="1:46" ht="17.25" customHeight="1">
      <c r="A388" s="252">
        <v>374</v>
      </c>
      <c r="B388" s="253"/>
      <c r="C388" s="256"/>
      <c r="D388" s="254"/>
      <c r="E388" s="255"/>
      <c r="F388" s="256"/>
      <c r="G388" s="656"/>
      <c r="H388" s="656"/>
      <c r="I388" s="656"/>
      <c r="J388" s="656"/>
      <c r="K388" s="656"/>
      <c r="L388" s="656"/>
      <c r="M388" s="3032"/>
      <c r="N388" s="3032"/>
      <c r="O388" s="3033"/>
      <c r="P388" s="749" t="str">
        <f t="shared" si="12"/>
        <v/>
      </c>
      <c r="Q388" s="235"/>
      <c r="AH388" s="262"/>
      <c r="AI388" s="262"/>
      <c r="AQ388" s="3029" t="str">
        <f t="shared" si="13"/>
        <v/>
      </c>
      <c r="AR388" s="3030"/>
      <c r="AS388" s="3030"/>
      <c r="AT388" s="3031"/>
    </row>
    <row r="389" spans="1:46" ht="17.25" customHeight="1">
      <c r="A389" s="252">
        <v>375</v>
      </c>
      <c r="B389" s="253"/>
      <c r="C389" s="256"/>
      <c r="D389" s="254"/>
      <c r="E389" s="255"/>
      <c r="F389" s="256"/>
      <c r="G389" s="656"/>
      <c r="H389" s="656"/>
      <c r="I389" s="656"/>
      <c r="J389" s="656"/>
      <c r="K389" s="656"/>
      <c r="L389" s="656"/>
      <c r="M389" s="3032"/>
      <c r="N389" s="3032"/>
      <c r="O389" s="3033"/>
      <c r="P389" s="749" t="str">
        <f t="shared" si="12"/>
        <v/>
      </c>
      <c r="Q389" s="235"/>
      <c r="AH389" s="262"/>
      <c r="AI389" s="262"/>
      <c r="AQ389" s="3029" t="str">
        <f t="shared" si="13"/>
        <v/>
      </c>
      <c r="AR389" s="3030"/>
      <c r="AS389" s="3030"/>
      <c r="AT389" s="3031"/>
    </row>
    <row r="390" spans="1:46" ht="17.25" customHeight="1">
      <c r="A390" s="252">
        <v>376</v>
      </c>
      <c r="B390" s="253"/>
      <c r="C390" s="256"/>
      <c r="D390" s="254"/>
      <c r="E390" s="255"/>
      <c r="F390" s="256"/>
      <c r="G390" s="656"/>
      <c r="H390" s="656"/>
      <c r="I390" s="656"/>
      <c r="J390" s="656"/>
      <c r="K390" s="656"/>
      <c r="L390" s="656"/>
      <c r="M390" s="3032"/>
      <c r="N390" s="3032"/>
      <c r="O390" s="3033"/>
      <c r="P390" s="749" t="str">
        <f t="shared" si="12"/>
        <v/>
      </c>
      <c r="Q390" s="235"/>
      <c r="AH390" s="262"/>
      <c r="AI390" s="262"/>
      <c r="AQ390" s="3029" t="str">
        <f t="shared" si="13"/>
        <v/>
      </c>
      <c r="AR390" s="3030"/>
      <c r="AS390" s="3030"/>
      <c r="AT390" s="3031"/>
    </row>
    <row r="391" spans="1:46" ht="17.25" customHeight="1">
      <c r="A391" s="252">
        <v>377</v>
      </c>
      <c r="B391" s="253"/>
      <c r="C391" s="256"/>
      <c r="D391" s="254"/>
      <c r="E391" s="255"/>
      <c r="F391" s="256"/>
      <c r="G391" s="656"/>
      <c r="H391" s="656"/>
      <c r="I391" s="656"/>
      <c r="J391" s="656"/>
      <c r="K391" s="656"/>
      <c r="L391" s="656"/>
      <c r="M391" s="3032"/>
      <c r="N391" s="3032"/>
      <c r="O391" s="3033"/>
      <c r="P391" s="749" t="str">
        <f t="shared" si="12"/>
        <v/>
      </c>
      <c r="Q391" s="235"/>
      <c r="AH391" s="262"/>
      <c r="AI391" s="262"/>
      <c r="AQ391" s="3029" t="str">
        <f t="shared" si="13"/>
        <v/>
      </c>
      <c r="AR391" s="3030"/>
      <c r="AS391" s="3030"/>
      <c r="AT391" s="3031"/>
    </row>
    <row r="392" spans="1:46" ht="17.25" customHeight="1">
      <c r="A392" s="252">
        <v>378</v>
      </c>
      <c r="B392" s="253"/>
      <c r="C392" s="256"/>
      <c r="D392" s="254"/>
      <c r="E392" s="255"/>
      <c r="F392" s="256"/>
      <c r="G392" s="656"/>
      <c r="H392" s="656"/>
      <c r="I392" s="656"/>
      <c r="J392" s="656"/>
      <c r="K392" s="656"/>
      <c r="L392" s="656"/>
      <c r="M392" s="3032"/>
      <c r="N392" s="3032"/>
      <c r="O392" s="3033"/>
      <c r="P392" s="749" t="str">
        <f t="shared" si="12"/>
        <v/>
      </c>
      <c r="Q392" s="235"/>
      <c r="AH392" s="262"/>
      <c r="AI392" s="262"/>
      <c r="AQ392" s="3029" t="str">
        <f t="shared" si="13"/>
        <v/>
      </c>
      <c r="AR392" s="3030"/>
      <c r="AS392" s="3030"/>
      <c r="AT392" s="3031"/>
    </row>
    <row r="393" spans="1:46" ht="17.25" customHeight="1">
      <c r="A393" s="252">
        <v>379</v>
      </c>
      <c r="B393" s="253"/>
      <c r="C393" s="256"/>
      <c r="D393" s="254"/>
      <c r="E393" s="255"/>
      <c r="F393" s="256"/>
      <c r="G393" s="656"/>
      <c r="H393" s="656"/>
      <c r="I393" s="656"/>
      <c r="J393" s="656"/>
      <c r="K393" s="656"/>
      <c r="L393" s="656"/>
      <c r="M393" s="3032"/>
      <c r="N393" s="3032"/>
      <c r="O393" s="3033"/>
      <c r="P393" s="749" t="str">
        <f t="shared" si="12"/>
        <v/>
      </c>
      <c r="Q393" s="235"/>
      <c r="AH393" s="262"/>
      <c r="AI393" s="262"/>
      <c r="AQ393" s="3029" t="str">
        <f t="shared" si="13"/>
        <v/>
      </c>
      <c r="AR393" s="3030"/>
      <c r="AS393" s="3030"/>
      <c r="AT393" s="3031"/>
    </row>
    <row r="394" spans="1:46" ht="17.25" customHeight="1">
      <c r="A394" s="252">
        <v>380</v>
      </c>
      <c r="B394" s="253"/>
      <c r="C394" s="256"/>
      <c r="D394" s="254"/>
      <c r="E394" s="255"/>
      <c r="F394" s="256"/>
      <c r="G394" s="656"/>
      <c r="H394" s="656"/>
      <c r="I394" s="656"/>
      <c r="J394" s="656"/>
      <c r="K394" s="656"/>
      <c r="L394" s="656"/>
      <c r="M394" s="3032"/>
      <c r="N394" s="3032"/>
      <c r="O394" s="3033"/>
      <c r="P394" s="749" t="str">
        <f t="shared" si="12"/>
        <v/>
      </c>
      <c r="Q394" s="235"/>
      <c r="AH394" s="262"/>
      <c r="AI394" s="262"/>
      <c r="AQ394" s="3029" t="str">
        <f t="shared" si="13"/>
        <v/>
      </c>
      <c r="AR394" s="3030"/>
      <c r="AS394" s="3030"/>
      <c r="AT394" s="3031"/>
    </row>
    <row r="395" spans="1:46" ht="17.25" customHeight="1">
      <c r="A395" s="252">
        <v>381</v>
      </c>
      <c r="B395" s="253"/>
      <c r="C395" s="256"/>
      <c r="D395" s="254"/>
      <c r="E395" s="255"/>
      <c r="F395" s="256"/>
      <c r="G395" s="656"/>
      <c r="H395" s="656"/>
      <c r="I395" s="656"/>
      <c r="J395" s="656"/>
      <c r="K395" s="656"/>
      <c r="L395" s="656"/>
      <c r="M395" s="3032"/>
      <c r="N395" s="3032"/>
      <c r="O395" s="3033"/>
      <c r="P395" s="749" t="str">
        <f t="shared" si="12"/>
        <v/>
      </c>
      <c r="Q395" s="235"/>
      <c r="AH395" s="262"/>
      <c r="AI395" s="262"/>
      <c r="AQ395" s="3029" t="str">
        <f t="shared" si="13"/>
        <v/>
      </c>
      <c r="AR395" s="3030"/>
      <c r="AS395" s="3030"/>
      <c r="AT395" s="3031"/>
    </row>
    <row r="396" spans="1:46" ht="17.25" customHeight="1">
      <c r="A396" s="252">
        <v>382</v>
      </c>
      <c r="B396" s="253"/>
      <c r="C396" s="256"/>
      <c r="D396" s="254"/>
      <c r="E396" s="255"/>
      <c r="F396" s="256"/>
      <c r="G396" s="656"/>
      <c r="H396" s="656"/>
      <c r="I396" s="656"/>
      <c r="J396" s="656"/>
      <c r="K396" s="656"/>
      <c r="L396" s="656"/>
      <c r="M396" s="3032"/>
      <c r="N396" s="3032"/>
      <c r="O396" s="3033"/>
      <c r="P396" s="749" t="str">
        <f t="shared" si="12"/>
        <v/>
      </c>
      <c r="Q396" s="235"/>
      <c r="AH396" s="262"/>
      <c r="AI396" s="262"/>
      <c r="AQ396" s="3029" t="str">
        <f t="shared" si="13"/>
        <v/>
      </c>
      <c r="AR396" s="3030"/>
      <c r="AS396" s="3030"/>
      <c r="AT396" s="3031"/>
    </row>
    <row r="397" spans="1:46" ht="17.25" customHeight="1">
      <c r="A397" s="252">
        <v>383</v>
      </c>
      <c r="B397" s="253"/>
      <c r="C397" s="256"/>
      <c r="D397" s="254"/>
      <c r="E397" s="255"/>
      <c r="F397" s="256"/>
      <c r="G397" s="656"/>
      <c r="H397" s="656"/>
      <c r="I397" s="656"/>
      <c r="J397" s="656"/>
      <c r="K397" s="656"/>
      <c r="L397" s="656"/>
      <c r="M397" s="3032"/>
      <c r="N397" s="3032"/>
      <c r="O397" s="3033"/>
      <c r="P397" s="749" t="str">
        <f t="shared" si="12"/>
        <v/>
      </c>
      <c r="Q397" s="235"/>
      <c r="AH397" s="262"/>
      <c r="AI397" s="262"/>
      <c r="AQ397" s="3029" t="str">
        <f t="shared" si="13"/>
        <v/>
      </c>
      <c r="AR397" s="3030"/>
      <c r="AS397" s="3030"/>
      <c r="AT397" s="3031"/>
    </row>
    <row r="398" spans="1:46" ht="17.25" customHeight="1">
      <c r="A398" s="252">
        <v>384</v>
      </c>
      <c r="B398" s="253"/>
      <c r="C398" s="256"/>
      <c r="D398" s="254"/>
      <c r="E398" s="255"/>
      <c r="F398" s="256"/>
      <c r="G398" s="656"/>
      <c r="H398" s="656"/>
      <c r="I398" s="656"/>
      <c r="J398" s="656"/>
      <c r="K398" s="656"/>
      <c r="L398" s="656"/>
      <c r="M398" s="3032"/>
      <c r="N398" s="3032"/>
      <c r="O398" s="3033"/>
      <c r="P398" s="749" t="str">
        <f t="shared" si="12"/>
        <v/>
      </c>
      <c r="Q398" s="235"/>
      <c r="AH398" s="262"/>
      <c r="AI398" s="262"/>
      <c r="AQ398" s="3029" t="str">
        <f t="shared" si="13"/>
        <v/>
      </c>
      <c r="AR398" s="3030"/>
      <c r="AS398" s="3030"/>
      <c r="AT398" s="3031"/>
    </row>
    <row r="399" spans="1:46" ht="17.25" customHeight="1">
      <c r="A399" s="252">
        <v>385</v>
      </c>
      <c r="B399" s="253"/>
      <c r="C399" s="256"/>
      <c r="D399" s="254"/>
      <c r="E399" s="255"/>
      <c r="F399" s="256"/>
      <c r="G399" s="656"/>
      <c r="H399" s="656"/>
      <c r="I399" s="656"/>
      <c r="J399" s="656"/>
      <c r="K399" s="656"/>
      <c r="L399" s="656"/>
      <c r="M399" s="3032"/>
      <c r="N399" s="3032"/>
      <c r="O399" s="3033"/>
      <c r="P399" s="749" t="str">
        <f t="shared" ref="P399:P414" si="14">IFERROR(VLOOKUP(AQ399,$AI$15:$AP$66,2,FALSE),"")</f>
        <v/>
      </c>
      <c r="Q399" s="235"/>
      <c r="AH399" s="262"/>
      <c r="AI399" s="262"/>
      <c r="AQ399" s="3029" t="str">
        <f t="shared" ref="AQ399:AQ414" si="15">C399&amp;D399&amp;F399</f>
        <v/>
      </c>
      <c r="AR399" s="3030"/>
      <c r="AS399" s="3030"/>
      <c r="AT399" s="3031"/>
    </row>
    <row r="400" spans="1:46" ht="17.25" customHeight="1">
      <c r="A400" s="252">
        <v>386</v>
      </c>
      <c r="B400" s="253"/>
      <c r="C400" s="256"/>
      <c r="D400" s="254"/>
      <c r="E400" s="255"/>
      <c r="F400" s="256"/>
      <c r="G400" s="656"/>
      <c r="H400" s="656"/>
      <c r="I400" s="656"/>
      <c r="J400" s="656"/>
      <c r="K400" s="656"/>
      <c r="L400" s="656"/>
      <c r="M400" s="3032"/>
      <c r="N400" s="3032"/>
      <c r="O400" s="3033"/>
      <c r="P400" s="749" t="str">
        <f t="shared" si="14"/>
        <v/>
      </c>
      <c r="Q400" s="235"/>
      <c r="AH400" s="262"/>
      <c r="AI400" s="262"/>
      <c r="AQ400" s="3029" t="str">
        <f t="shared" si="15"/>
        <v/>
      </c>
      <c r="AR400" s="3030"/>
      <c r="AS400" s="3030"/>
      <c r="AT400" s="3031"/>
    </row>
    <row r="401" spans="1:46" ht="17.25" customHeight="1">
      <c r="A401" s="252">
        <v>387</v>
      </c>
      <c r="B401" s="253"/>
      <c r="C401" s="256"/>
      <c r="D401" s="254"/>
      <c r="E401" s="255"/>
      <c r="F401" s="256"/>
      <c r="G401" s="656"/>
      <c r="H401" s="656"/>
      <c r="I401" s="656"/>
      <c r="J401" s="656"/>
      <c r="K401" s="656"/>
      <c r="L401" s="656"/>
      <c r="M401" s="3032"/>
      <c r="N401" s="3032"/>
      <c r="O401" s="3033"/>
      <c r="P401" s="749" t="str">
        <f t="shared" si="14"/>
        <v/>
      </c>
      <c r="Q401" s="235"/>
      <c r="AH401" s="262"/>
      <c r="AI401" s="262"/>
      <c r="AQ401" s="3029" t="str">
        <f t="shared" si="15"/>
        <v/>
      </c>
      <c r="AR401" s="3030"/>
      <c r="AS401" s="3030"/>
      <c r="AT401" s="3031"/>
    </row>
    <row r="402" spans="1:46" ht="17.25" customHeight="1">
      <c r="A402" s="252">
        <v>388</v>
      </c>
      <c r="B402" s="253"/>
      <c r="C402" s="256"/>
      <c r="D402" s="254"/>
      <c r="E402" s="255"/>
      <c r="F402" s="256"/>
      <c r="G402" s="656"/>
      <c r="H402" s="656"/>
      <c r="I402" s="656"/>
      <c r="J402" s="656"/>
      <c r="K402" s="656"/>
      <c r="L402" s="656"/>
      <c r="M402" s="3032"/>
      <c r="N402" s="3032"/>
      <c r="O402" s="3033"/>
      <c r="P402" s="749" t="str">
        <f t="shared" si="14"/>
        <v/>
      </c>
      <c r="Q402" s="235"/>
      <c r="AH402" s="262"/>
      <c r="AI402" s="262"/>
      <c r="AQ402" s="3029" t="str">
        <f t="shared" si="15"/>
        <v/>
      </c>
      <c r="AR402" s="3030"/>
      <c r="AS402" s="3030"/>
      <c r="AT402" s="3031"/>
    </row>
    <row r="403" spans="1:46" ht="17.25" customHeight="1">
      <c r="A403" s="252">
        <v>389</v>
      </c>
      <c r="B403" s="253"/>
      <c r="C403" s="256"/>
      <c r="D403" s="254"/>
      <c r="E403" s="255"/>
      <c r="F403" s="256"/>
      <c r="G403" s="656"/>
      <c r="H403" s="656"/>
      <c r="I403" s="656"/>
      <c r="J403" s="656"/>
      <c r="K403" s="656"/>
      <c r="L403" s="656"/>
      <c r="M403" s="3032"/>
      <c r="N403" s="3032"/>
      <c r="O403" s="3033"/>
      <c r="P403" s="749" t="str">
        <f t="shared" si="14"/>
        <v/>
      </c>
      <c r="Q403" s="235"/>
      <c r="AH403" s="262"/>
      <c r="AI403" s="262"/>
      <c r="AQ403" s="3029" t="str">
        <f t="shared" si="15"/>
        <v/>
      </c>
      <c r="AR403" s="3030"/>
      <c r="AS403" s="3030"/>
      <c r="AT403" s="3031"/>
    </row>
    <row r="404" spans="1:46" ht="17.25" customHeight="1">
      <c r="A404" s="252">
        <v>390</v>
      </c>
      <c r="B404" s="253"/>
      <c r="C404" s="256"/>
      <c r="D404" s="254"/>
      <c r="E404" s="255"/>
      <c r="F404" s="256"/>
      <c r="G404" s="656"/>
      <c r="H404" s="656"/>
      <c r="I404" s="656"/>
      <c r="J404" s="656"/>
      <c r="K404" s="656"/>
      <c r="L404" s="656"/>
      <c r="M404" s="3032"/>
      <c r="N404" s="3032"/>
      <c r="O404" s="3045"/>
      <c r="P404" s="749" t="str">
        <f t="shared" si="14"/>
        <v/>
      </c>
      <c r="Q404" s="235"/>
      <c r="AH404" s="262"/>
      <c r="AI404" s="262"/>
      <c r="AQ404" s="3029" t="str">
        <f t="shared" si="15"/>
        <v/>
      </c>
      <c r="AR404" s="3030"/>
      <c r="AS404" s="3030"/>
      <c r="AT404" s="3031"/>
    </row>
    <row r="405" spans="1:46" ht="17.25" customHeight="1">
      <c r="A405" s="252">
        <v>391</v>
      </c>
      <c r="B405" s="253"/>
      <c r="C405" s="256"/>
      <c r="D405" s="254"/>
      <c r="E405" s="255"/>
      <c r="F405" s="256"/>
      <c r="G405" s="656"/>
      <c r="H405" s="656"/>
      <c r="I405" s="656"/>
      <c r="J405" s="656"/>
      <c r="K405" s="656"/>
      <c r="L405" s="656"/>
      <c r="M405" s="3032"/>
      <c r="N405" s="3032"/>
      <c r="O405" s="3033"/>
      <c r="P405" s="749" t="str">
        <f t="shared" si="14"/>
        <v/>
      </c>
      <c r="Q405" s="235"/>
      <c r="AH405" s="262"/>
      <c r="AI405" s="262"/>
      <c r="AQ405" s="3029" t="str">
        <f t="shared" si="15"/>
        <v/>
      </c>
      <c r="AR405" s="3030"/>
      <c r="AS405" s="3030"/>
      <c r="AT405" s="3031"/>
    </row>
    <row r="406" spans="1:46" ht="17.25" customHeight="1">
      <c r="A406" s="252">
        <v>392</v>
      </c>
      <c r="B406" s="253"/>
      <c r="C406" s="256"/>
      <c r="D406" s="254"/>
      <c r="E406" s="255"/>
      <c r="F406" s="256"/>
      <c r="G406" s="656"/>
      <c r="H406" s="656"/>
      <c r="I406" s="656"/>
      <c r="J406" s="656"/>
      <c r="K406" s="656"/>
      <c r="L406" s="656"/>
      <c r="M406" s="3032"/>
      <c r="N406" s="3032"/>
      <c r="O406" s="3033"/>
      <c r="P406" s="749" t="str">
        <f t="shared" si="14"/>
        <v/>
      </c>
      <c r="Q406" s="235"/>
      <c r="AH406" s="262"/>
      <c r="AI406" s="262"/>
      <c r="AQ406" s="3029" t="str">
        <f t="shared" si="15"/>
        <v/>
      </c>
      <c r="AR406" s="3030"/>
      <c r="AS406" s="3030"/>
      <c r="AT406" s="3031"/>
    </row>
    <row r="407" spans="1:46" ht="17.25" customHeight="1">
      <c r="A407" s="252">
        <v>393</v>
      </c>
      <c r="B407" s="253"/>
      <c r="C407" s="256"/>
      <c r="D407" s="254"/>
      <c r="E407" s="255"/>
      <c r="F407" s="256"/>
      <c r="G407" s="656"/>
      <c r="H407" s="656"/>
      <c r="I407" s="656"/>
      <c r="J407" s="656"/>
      <c r="K407" s="656"/>
      <c r="L407" s="656"/>
      <c r="M407" s="3032"/>
      <c r="N407" s="3032"/>
      <c r="O407" s="3033"/>
      <c r="P407" s="749" t="str">
        <f t="shared" si="14"/>
        <v/>
      </c>
      <c r="Q407" s="235"/>
      <c r="AH407" s="262"/>
      <c r="AI407" s="262"/>
      <c r="AQ407" s="3029" t="str">
        <f t="shared" si="15"/>
        <v/>
      </c>
      <c r="AR407" s="3030"/>
      <c r="AS407" s="3030"/>
      <c r="AT407" s="3031"/>
    </row>
    <row r="408" spans="1:46" ht="17.25" customHeight="1">
      <c r="A408" s="252">
        <v>394</v>
      </c>
      <c r="B408" s="253"/>
      <c r="C408" s="256"/>
      <c r="D408" s="254"/>
      <c r="E408" s="255"/>
      <c r="F408" s="256"/>
      <c r="G408" s="656"/>
      <c r="H408" s="656"/>
      <c r="I408" s="656"/>
      <c r="J408" s="656"/>
      <c r="K408" s="656"/>
      <c r="L408" s="656"/>
      <c r="M408" s="3032"/>
      <c r="N408" s="3032"/>
      <c r="O408" s="3033"/>
      <c r="P408" s="749" t="str">
        <f t="shared" si="14"/>
        <v/>
      </c>
      <c r="Q408" s="235"/>
      <c r="AH408" s="262"/>
      <c r="AI408" s="262"/>
      <c r="AQ408" s="3029" t="str">
        <f t="shared" si="15"/>
        <v/>
      </c>
      <c r="AR408" s="3030"/>
      <c r="AS408" s="3030"/>
      <c r="AT408" s="3031"/>
    </row>
    <row r="409" spans="1:46" ht="17.25" customHeight="1">
      <c r="A409" s="252">
        <v>395</v>
      </c>
      <c r="B409" s="253"/>
      <c r="C409" s="256"/>
      <c r="D409" s="254"/>
      <c r="E409" s="255"/>
      <c r="F409" s="256"/>
      <c r="G409" s="656"/>
      <c r="H409" s="656"/>
      <c r="I409" s="656"/>
      <c r="J409" s="656"/>
      <c r="K409" s="656"/>
      <c r="L409" s="656"/>
      <c r="M409" s="3032"/>
      <c r="N409" s="3032"/>
      <c r="O409" s="3033"/>
      <c r="P409" s="749" t="str">
        <f t="shared" si="14"/>
        <v/>
      </c>
      <c r="Q409" s="235"/>
      <c r="AH409" s="262"/>
      <c r="AI409" s="262"/>
      <c r="AQ409" s="3029" t="str">
        <f t="shared" si="15"/>
        <v/>
      </c>
      <c r="AR409" s="3030"/>
      <c r="AS409" s="3030"/>
      <c r="AT409" s="3031"/>
    </row>
    <row r="410" spans="1:46" ht="17.25" customHeight="1">
      <c r="A410" s="252">
        <v>396</v>
      </c>
      <c r="B410" s="253"/>
      <c r="C410" s="256"/>
      <c r="D410" s="254"/>
      <c r="E410" s="255"/>
      <c r="F410" s="256"/>
      <c r="G410" s="656"/>
      <c r="H410" s="656"/>
      <c r="I410" s="656"/>
      <c r="J410" s="656"/>
      <c r="K410" s="656"/>
      <c r="L410" s="656"/>
      <c r="M410" s="3032"/>
      <c r="N410" s="3032"/>
      <c r="O410" s="3033"/>
      <c r="P410" s="749" t="str">
        <f t="shared" si="14"/>
        <v/>
      </c>
      <c r="Q410" s="235"/>
      <c r="AH410" s="262"/>
      <c r="AI410" s="262"/>
      <c r="AQ410" s="3029" t="str">
        <f t="shared" si="15"/>
        <v/>
      </c>
      <c r="AR410" s="3030"/>
      <c r="AS410" s="3030"/>
      <c r="AT410" s="3031"/>
    </row>
    <row r="411" spans="1:46" ht="17.25" customHeight="1">
      <c r="A411" s="252">
        <v>397</v>
      </c>
      <c r="B411" s="253"/>
      <c r="C411" s="256"/>
      <c r="D411" s="254"/>
      <c r="E411" s="255"/>
      <c r="F411" s="256"/>
      <c r="G411" s="656"/>
      <c r="H411" s="656"/>
      <c r="I411" s="656"/>
      <c r="J411" s="656"/>
      <c r="K411" s="656"/>
      <c r="L411" s="656"/>
      <c r="M411" s="3032"/>
      <c r="N411" s="3032"/>
      <c r="O411" s="3033"/>
      <c r="P411" s="749" t="str">
        <f t="shared" si="14"/>
        <v/>
      </c>
      <c r="Q411" s="235"/>
      <c r="AH411" s="262"/>
      <c r="AI411" s="262"/>
      <c r="AQ411" s="3029" t="str">
        <f t="shared" si="15"/>
        <v/>
      </c>
      <c r="AR411" s="3030"/>
      <c r="AS411" s="3030"/>
      <c r="AT411" s="3031"/>
    </row>
    <row r="412" spans="1:46" ht="17.25" customHeight="1">
      <c r="A412" s="252">
        <v>398</v>
      </c>
      <c r="B412" s="253"/>
      <c r="C412" s="256"/>
      <c r="D412" s="254"/>
      <c r="E412" s="255"/>
      <c r="F412" s="256"/>
      <c r="G412" s="656"/>
      <c r="H412" s="656"/>
      <c r="I412" s="656"/>
      <c r="J412" s="656"/>
      <c r="K412" s="656"/>
      <c r="L412" s="656"/>
      <c r="M412" s="3032"/>
      <c r="N412" s="3032"/>
      <c r="O412" s="3033"/>
      <c r="P412" s="749" t="str">
        <f t="shared" si="14"/>
        <v/>
      </c>
      <c r="Q412" s="235"/>
      <c r="AH412" s="262"/>
      <c r="AI412" s="262"/>
      <c r="AQ412" s="3029" t="str">
        <f t="shared" si="15"/>
        <v/>
      </c>
      <c r="AR412" s="3030"/>
      <c r="AS412" s="3030"/>
      <c r="AT412" s="3031"/>
    </row>
    <row r="413" spans="1:46" ht="17.25" customHeight="1">
      <c r="A413" s="252">
        <v>399</v>
      </c>
      <c r="B413" s="253"/>
      <c r="C413" s="256"/>
      <c r="D413" s="254"/>
      <c r="E413" s="255"/>
      <c r="F413" s="256"/>
      <c r="G413" s="656"/>
      <c r="H413" s="656"/>
      <c r="I413" s="656"/>
      <c r="J413" s="656"/>
      <c r="K413" s="656"/>
      <c r="L413" s="656"/>
      <c r="M413" s="3032"/>
      <c r="N413" s="3032"/>
      <c r="O413" s="3033"/>
      <c r="P413" s="749" t="str">
        <f t="shared" si="14"/>
        <v/>
      </c>
      <c r="Q413" s="235"/>
      <c r="AH413" s="262"/>
      <c r="AI413" s="262"/>
      <c r="AQ413" s="3029" t="str">
        <f t="shared" si="15"/>
        <v/>
      </c>
      <c r="AR413" s="3030"/>
      <c r="AS413" s="3030"/>
      <c r="AT413" s="3031"/>
    </row>
    <row r="414" spans="1:46" ht="17.25" customHeight="1">
      <c r="A414" s="252">
        <v>400</v>
      </c>
      <c r="B414" s="253"/>
      <c r="C414" s="256"/>
      <c r="D414" s="254"/>
      <c r="E414" s="255"/>
      <c r="F414" s="256"/>
      <c r="G414" s="656"/>
      <c r="H414" s="656"/>
      <c r="I414" s="656"/>
      <c r="J414" s="656"/>
      <c r="K414" s="656"/>
      <c r="L414" s="656"/>
      <c r="M414" s="3032"/>
      <c r="N414" s="3032"/>
      <c r="O414" s="3033"/>
      <c r="P414" s="749" t="str">
        <f t="shared" si="14"/>
        <v/>
      </c>
      <c r="Q414" s="235"/>
      <c r="AH414" s="262"/>
      <c r="AI414" s="262"/>
      <c r="AQ414" s="3029" t="str">
        <f t="shared" si="15"/>
        <v/>
      </c>
      <c r="AR414" s="3030"/>
      <c r="AS414" s="3030"/>
      <c r="AT414" s="3031"/>
    </row>
    <row r="415" spans="1:46" ht="17.25" customHeight="1">
      <c r="Q415" s="235"/>
      <c r="AH415" s="262"/>
      <c r="AI415" s="262"/>
      <c r="AQ415" s="3029" t="e">
        <f>#REF!&amp;#REF!&amp;#REF!</f>
        <v>#REF!</v>
      </c>
      <c r="AR415" s="3030"/>
      <c r="AS415" s="3030"/>
      <c r="AT415" s="3031"/>
    </row>
    <row r="416" spans="1:46" ht="17.25" customHeight="1">
      <c r="Q416" s="235"/>
      <c r="AH416" s="262"/>
      <c r="AI416" s="262"/>
      <c r="AQ416" s="3029" t="e">
        <f>#REF!&amp;#REF!&amp;#REF!</f>
        <v>#REF!</v>
      </c>
      <c r="AR416" s="3030"/>
      <c r="AS416" s="3030"/>
      <c r="AT416" s="3031"/>
    </row>
    <row r="417" spans="17:46" ht="17.25" customHeight="1">
      <c r="Q417" s="235"/>
      <c r="AH417" s="262"/>
      <c r="AI417" s="262"/>
      <c r="AQ417" s="3029" t="e">
        <f>#REF!&amp;#REF!&amp;#REF!</f>
        <v>#REF!</v>
      </c>
      <c r="AR417" s="3030"/>
      <c r="AS417" s="3030"/>
      <c r="AT417" s="3031"/>
    </row>
    <row r="418" spans="17:46" ht="17.25" customHeight="1">
      <c r="Q418" s="235"/>
      <c r="AH418" s="262"/>
      <c r="AI418" s="262"/>
      <c r="AQ418" s="3029" t="e">
        <f>#REF!&amp;#REF!&amp;#REF!</f>
        <v>#REF!</v>
      </c>
      <c r="AR418" s="3030"/>
      <c r="AS418" s="3030"/>
      <c r="AT418" s="3031"/>
    </row>
    <row r="419" spans="17:46" ht="17.25" customHeight="1">
      <c r="Q419" s="235"/>
      <c r="AH419" s="262"/>
      <c r="AI419" s="262"/>
      <c r="AQ419" s="3029" t="e">
        <f>#REF!&amp;#REF!&amp;#REF!</f>
        <v>#REF!</v>
      </c>
      <c r="AR419" s="3030"/>
      <c r="AS419" s="3030"/>
      <c r="AT419" s="3031"/>
    </row>
    <row r="420" spans="17:46" ht="17.25" customHeight="1">
      <c r="Q420" s="235"/>
      <c r="AH420" s="262"/>
      <c r="AI420" s="262"/>
      <c r="AQ420" s="3029" t="e">
        <f>#REF!&amp;#REF!&amp;#REF!</f>
        <v>#REF!</v>
      </c>
      <c r="AR420" s="3030"/>
      <c r="AS420" s="3030"/>
      <c r="AT420" s="3031"/>
    </row>
    <row r="421" spans="17:46" ht="17.25" customHeight="1">
      <c r="Q421" s="235"/>
      <c r="AH421" s="262"/>
      <c r="AI421" s="262"/>
      <c r="AQ421" s="3029" t="e">
        <f>#REF!&amp;#REF!&amp;#REF!</f>
        <v>#REF!</v>
      </c>
      <c r="AR421" s="3030"/>
      <c r="AS421" s="3030"/>
      <c r="AT421" s="3031"/>
    </row>
    <row r="422" spans="17:46" ht="17.25" customHeight="1">
      <c r="Q422" s="235"/>
      <c r="AH422" s="262"/>
      <c r="AI422" s="262"/>
      <c r="AQ422" s="3029" t="e">
        <f>#REF!&amp;#REF!&amp;#REF!</f>
        <v>#REF!</v>
      </c>
      <c r="AR422" s="3030"/>
      <c r="AS422" s="3030"/>
      <c r="AT422" s="3031"/>
    </row>
    <row r="423" spans="17:46" ht="17.25" customHeight="1">
      <c r="Q423" s="235"/>
      <c r="AH423" s="262"/>
      <c r="AI423" s="262"/>
      <c r="AQ423" s="3029" t="e">
        <f>#REF!&amp;#REF!&amp;#REF!</f>
        <v>#REF!</v>
      </c>
      <c r="AR423" s="3030"/>
      <c r="AS423" s="3030"/>
      <c r="AT423" s="3031"/>
    </row>
    <row r="424" spans="17:46" ht="17.25" customHeight="1">
      <c r="Q424" s="235"/>
      <c r="AH424" s="262"/>
      <c r="AI424" s="262"/>
      <c r="AQ424" s="3029" t="e">
        <f>#REF!&amp;#REF!&amp;#REF!</f>
        <v>#REF!</v>
      </c>
      <c r="AR424" s="3030"/>
      <c r="AS424" s="3030"/>
      <c r="AT424" s="3031"/>
    </row>
    <row r="425" spans="17:46" ht="17.25" customHeight="1">
      <c r="Q425" s="235"/>
      <c r="AH425" s="262"/>
      <c r="AI425" s="262"/>
      <c r="AQ425" s="3029" t="e">
        <f>#REF!&amp;#REF!&amp;#REF!</f>
        <v>#REF!</v>
      </c>
      <c r="AR425" s="3030"/>
      <c r="AS425" s="3030"/>
      <c r="AT425" s="3031"/>
    </row>
    <row r="426" spans="17:46" ht="17.25" customHeight="1">
      <c r="Q426" s="235"/>
      <c r="AH426" s="262"/>
      <c r="AI426" s="262"/>
      <c r="AQ426" s="3029" t="e">
        <f>#REF!&amp;#REF!&amp;#REF!</f>
        <v>#REF!</v>
      </c>
      <c r="AR426" s="3030"/>
      <c r="AS426" s="3030"/>
      <c r="AT426" s="3031"/>
    </row>
    <row r="427" spans="17:46" ht="17.25" customHeight="1">
      <c r="Q427" s="235"/>
      <c r="AH427" s="262"/>
      <c r="AI427" s="262"/>
      <c r="AQ427" s="3029" t="e">
        <f>#REF!&amp;#REF!&amp;#REF!</f>
        <v>#REF!</v>
      </c>
      <c r="AR427" s="3030"/>
      <c r="AS427" s="3030"/>
      <c r="AT427" s="3031"/>
    </row>
    <row r="428" spans="17:46" ht="17.25" customHeight="1">
      <c r="Q428" s="235"/>
      <c r="AH428" s="262"/>
      <c r="AI428" s="262"/>
      <c r="AQ428" s="3029" t="e">
        <f>#REF!&amp;#REF!&amp;#REF!</f>
        <v>#REF!</v>
      </c>
      <c r="AR428" s="3030"/>
      <c r="AS428" s="3030"/>
      <c r="AT428" s="3031"/>
    </row>
    <row r="429" spans="17:46" ht="17.25" customHeight="1">
      <c r="Q429" s="235"/>
      <c r="AH429" s="262"/>
      <c r="AI429" s="262"/>
      <c r="AQ429" s="3029" t="e">
        <f>#REF!&amp;#REF!&amp;#REF!</f>
        <v>#REF!</v>
      </c>
      <c r="AR429" s="3030"/>
      <c r="AS429" s="3030"/>
      <c r="AT429" s="3031"/>
    </row>
    <row r="430" spans="17:46" ht="17.25" customHeight="1">
      <c r="Q430" s="235"/>
      <c r="AH430" s="262"/>
      <c r="AI430" s="262"/>
      <c r="AQ430" s="3029" t="e">
        <f>#REF!&amp;#REF!&amp;#REF!</f>
        <v>#REF!</v>
      </c>
      <c r="AR430" s="3030"/>
      <c r="AS430" s="3030"/>
      <c r="AT430" s="3031"/>
    </row>
    <row r="431" spans="17:46" ht="17.25" customHeight="1">
      <c r="Q431" s="235"/>
      <c r="AH431" s="262"/>
      <c r="AI431" s="262"/>
      <c r="AQ431" s="3029" t="e">
        <f>#REF!&amp;#REF!&amp;#REF!</f>
        <v>#REF!</v>
      </c>
      <c r="AR431" s="3030"/>
      <c r="AS431" s="3030"/>
      <c r="AT431" s="3031"/>
    </row>
    <row r="432" spans="17:46" ht="17.25" customHeight="1">
      <c r="Q432" s="235"/>
      <c r="AH432" s="262"/>
      <c r="AI432" s="262"/>
      <c r="AQ432" s="3029" t="e">
        <f>#REF!&amp;#REF!&amp;#REF!</f>
        <v>#REF!</v>
      </c>
      <c r="AR432" s="3030"/>
      <c r="AS432" s="3030"/>
      <c r="AT432" s="3031"/>
    </row>
    <row r="433" spans="17:46" ht="17.25" customHeight="1">
      <c r="Q433" s="235"/>
      <c r="AH433" s="262"/>
      <c r="AI433" s="262"/>
      <c r="AQ433" s="3029" t="e">
        <f>#REF!&amp;#REF!&amp;#REF!</f>
        <v>#REF!</v>
      </c>
      <c r="AR433" s="3030"/>
      <c r="AS433" s="3030"/>
      <c r="AT433" s="3031"/>
    </row>
    <row r="434" spans="17:46" ht="17.25" customHeight="1">
      <c r="Q434" s="235"/>
      <c r="AH434" s="262"/>
      <c r="AI434" s="262"/>
      <c r="AQ434" s="3029" t="e">
        <f>#REF!&amp;#REF!&amp;#REF!</f>
        <v>#REF!</v>
      </c>
      <c r="AR434" s="3030"/>
      <c r="AS434" s="3030"/>
      <c r="AT434" s="3031"/>
    </row>
    <row r="435" spans="17:46" ht="17.25" customHeight="1">
      <c r="Q435" s="235"/>
      <c r="AH435" s="262"/>
      <c r="AI435" s="262"/>
      <c r="AQ435" s="3029" t="e">
        <f>#REF!&amp;#REF!&amp;#REF!</f>
        <v>#REF!</v>
      </c>
      <c r="AR435" s="3030"/>
      <c r="AS435" s="3030"/>
      <c r="AT435" s="3031"/>
    </row>
    <row r="436" spans="17:46" ht="17.25" customHeight="1">
      <c r="Q436" s="235"/>
      <c r="AH436" s="262"/>
      <c r="AI436" s="262"/>
      <c r="AQ436" s="3029" t="e">
        <f>#REF!&amp;#REF!&amp;#REF!</f>
        <v>#REF!</v>
      </c>
      <c r="AR436" s="3030"/>
      <c r="AS436" s="3030"/>
      <c r="AT436" s="3031"/>
    </row>
    <row r="437" spans="17:46" ht="17.25" customHeight="1">
      <c r="Q437" s="235"/>
      <c r="AH437" s="262"/>
      <c r="AI437" s="262"/>
      <c r="AQ437" s="3029" t="e">
        <f>#REF!&amp;#REF!&amp;#REF!</f>
        <v>#REF!</v>
      </c>
      <c r="AR437" s="3030"/>
      <c r="AS437" s="3030"/>
      <c r="AT437" s="3031"/>
    </row>
    <row r="438" spans="17:46" ht="17.25" customHeight="1">
      <c r="Q438" s="235"/>
      <c r="AH438" s="262"/>
      <c r="AI438" s="262"/>
      <c r="AQ438" s="3029" t="e">
        <f>#REF!&amp;#REF!&amp;#REF!</f>
        <v>#REF!</v>
      </c>
      <c r="AR438" s="3030"/>
      <c r="AS438" s="3030"/>
      <c r="AT438" s="3031"/>
    </row>
    <row r="439" spans="17:46" ht="17.25" customHeight="1">
      <c r="Q439" s="235"/>
      <c r="AH439" s="262"/>
      <c r="AI439" s="262"/>
      <c r="AQ439" s="3029" t="e">
        <f>#REF!&amp;#REF!&amp;#REF!</f>
        <v>#REF!</v>
      </c>
      <c r="AR439" s="3030"/>
      <c r="AS439" s="3030"/>
      <c r="AT439" s="3031"/>
    </row>
    <row r="440" spans="17:46" ht="17.25" customHeight="1">
      <c r="Q440" s="235"/>
      <c r="AH440" s="262"/>
      <c r="AI440" s="262"/>
      <c r="AQ440" s="3029" t="e">
        <f>#REF!&amp;#REF!&amp;#REF!</f>
        <v>#REF!</v>
      </c>
      <c r="AR440" s="3030"/>
      <c r="AS440" s="3030"/>
      <c r="AT440" s="3031"/>
    </row>
    <row r="441" spans="17:46" ht="17.25" customHeight="1">
      <c r="Q441" s="235"/>
      <c r="AH441" s="262"/>
      <c r="AI441" s="262"/>
      <c r="AQ441" s="3029" t="e">
        <f>#REF!&amp;#REF!&amp;#REF!</f>
        <v>#REF!</v>
      </c>
      <c r="AR441" s="3030"/>
      <c r="AS441" s="3030"/>
      <c r="AT441" s="3031"/>
    </row>
    <row r="442" spans="17:46" ht="17.25" customHeight="1">
      <c r="Q442" s="235"/>
      <c r="AH442" s="262"/>
      <c r="AI442" s="262"/>
      <c r="AQ442" s="3029" t="e">
        <f>#REF!&amp;#REF!&amp;#REF!</f>
        <v>#REF!</v>
      </c>
      <c r="AR442" s="3030"/>
      <c r="AS442" s="3030"/>
      <c r="AT442" s="3031"/>
    </row>
    <row r="443" spans="17:46" ht="17.25" customHeight="1">
      <c r="Q443" s="235"/>
      <c r="AH443" s="262"/>
      <c r="AI443" s="262"/>
      <c r="AQ443" s="3029" t="e">
        <f>#REF!&amp;#REF!&amp;#REF!</f>
        <v>#REF!</v>
      </c>
      <c r="AR443" s="3030"/>
      <c r="AS443" s="3030"/>
      <c r="AT443" s="3031"/>
    </row>
    <row r="444" spans="17:46" ht="17.25" customHeight="1">
      <c r="Q444" s="235"/>
      <c r="AH444" s="262"/>
      <c r="AI444" s="262"/>
      <c r="AQ444" s="3029" t="e">
        <f>#REF!&amp;#REF!&amp;#REF!</f>
        <v>#REF!</v>
      </c>
      <c r="AR444" s="3030"/>
      <c r="AS444" s="3030"/>
      <c r="AT444" s="3031"/>
    </row>
    <row r="445" spans="17:46" ht="17.25" customHeight="1">
      <c r="Q445" s="235"/>
      <c r="AH445" s="262"/>
      <c r="AI445" s="262"/>
      <c r="AQ445" s="3029" t="e">
        <f>#REF!&amp;#REF!&amp;#REF!</f>
        <v>#REF!</v>
      </c>
      <c r="AR445" s="3030"/>
      <c r="AS445" s="3030"/>
      <c r="AT445" s="3031"/>
    </row>
    <row r="446" spans="17:46" ht="17.25" customHeight="1">
      <c r="Q446" s="235"/>
      <c r="AH446" s="262"/>
      <c r="AI446" s="262"/>
      <c r="AQ446" s="3029" t="e">
        <f>#REF!&amp;#REF!&amp;#REF!</f>
        <v>#REF!</v>
      </c>
      <c r="AR446" s="3030"/>
      <c r="AS446" s="3030"/>
      <c r="AT446" s="3031"/>
    </row>
    <row r="447" spans="17:46" ht="17.25" customHeight="1">
      <c r="Q447" s="235"/>
      <c r="AH447" s="262"/>
      <c r="AI447" s="262"/>
      <c r="AQ447" s="3029" t="e">
        <f>#REF!&amp;#REF!&amp;#REF!</f>
        <v>#REF!</v>
      </c>
      <c r="AR447" s="3030"/>
      <c r="AS447" s="3030"/>
      <c r="AT447" s="3031"/>
    </row>
    <row r="448" spans="17:46" ht="17.25" customHeight="1">
      <c r="Q448" s="235"/>
      <c r="AH448" s="262"/>
      <c r="AI448" s="262"/>
      <c r="AQ448" s="3029" t="e">
        <f>#REF!&amp;#REF!&amp;#REF!</f>
        <v>#REF!</v>
      </c>
      <c r="AR448" s="3030"/>
      <c r="AS448" s="3030"/>
      <c r="AT448" s="3031"/>
    </row>
    <row r="449" spans="17:46" ht="17.25" customHeight="1">
      <c r="Q449" s="235"/>
      <c r="AH449" s="262"/>
      <c r="AI449" s="262"/>
      <c r="AQ449" s="3029" t="e">
        <f>#REF!&amp;#REF!&amp;#REF!</f>
        <v>#REF!</v>
      </c>
      <c r="AR449" s="3030"/>
      <c r="AS449" s="3030"/>
      <c r="AT449" s="3031"/>
    </row>
    <row r="450" spans="17:46" ht="17.25" customHeight="1">
      <c r="Q450" s="235"/>
      <c r="AH450" s="262"/>
      <c r="AI450" s="262"/>
      <c r="AQ450" s="3029" t="e">
        <f>#REF!&amp;#REF!&amp;#REF!</f>
        <v>#REF!</v>
      </c>
      <c r="AR450" s="3030"/>
      <c r="AS450" s="3030"/>
      <c r="AT450" s="3031"/>
    </row>
    <row r="451" spans="17:46" ht="17.25" customHeight="1">
      <c r="Q451" s="235"/>
      <c r="AH451" s="262"/>
      <c r="AI451" s="262"/>
      <c r="AQ451" s="3029" t="e">
        <f>#REF!&amp;#REF!&amp;#REF!</f>
        <v>#REF!</v>
      </c>
      <c r="AR451" s="3030"/>
      <c r="AS451" s="3030"/>
      <c r="AT451" s="3031"/>
    </row>
    <row r="452" spans="17:46" ht="17.25" customHeight="1">
      <c r="Q452" s="235"/>
      <c r="AH452" s="262"/>
      <c r="AI452" s="262"/>
      <c r="AQ452" s="3029" t="e">
        <f>#REF!&amp;#REF!&amp;#REF!</f>
        <v>#REF!</v>
      </c>
      <c r="AR452" s="3030"/>
      <c r="AS452" s="3030"/>
      <c r="AT452" s="3031"/>
    </row>
    <row r="453" spans="17:46" ht="17.25" customHeight="1">
      <c r="Q453" s="235"/>
      <c r="AH453" s="262"/>
      <c r="AI453" s="262"/>
      <c r="AQ453" s="3029" t="e">
        <f>#REF!&amp;#REF!&amp;#REF!</f>
        <v>#REF!</v>
      </c>
      <c r="AR453" s="3030"/>
      <c r="AS453" s="3030"/>
      <c r="AT453" s="3031"/>
    </row>
    <row r="454" spans="17:46" ht="17.25" customHeight="1">
      <c r="Q454" s="235"/>
      <c r="AH454" s="262"/>
      <c r="AI454" s="262"/>
      <c r="AQ454" s="3029" t="e">
        <f>#REF!&amp;#REF!&amp;#REF!</f>
        <v>#REF!</v>
      </c>
      <c r="AR454" s="3030"/>
      <c r="AS454" s="3030"/>
      <c r="AT454" s="3031"/>
    </row>
  </sheetData>
  <mergeCells count="961">
    <mergeCell ref="AQ447:AT447"/>
    <mergeCell ref="AQ448:AT448"/>
    <mergeCell ref="AQ449:AT449"/>
    <mergeCell ref="AQ450:AT450"/>
    <mergeCell ref="AQ451:AT451"/>
    <mergeCell ref="AQ452:AT452"/>
    <mergeCell ref="AQ453:AT453"/>
    <mergeCell ref="AQ454:AT454"/>
    <mergeCell ref="AQ441:AT441"/>
    <mergeCell ref="AQ442:AT442"/>
    <mergeCell ref="AQ443:AT443"/>
    <mergeCell ref="AQ444:AT444"/>
    <mergeCell ref="AQ445:AT445"/>
    <mergeCell ref="AQ446:AT446"/>
    <mergeCell ref="AQ435:AT435"/>
    <mergeCell ref="AQ436:AT436"/>
    <mergeCell ref="AQ437:AT437"/>
    <mergeCell ref="AQ438:AT438"/>
    <mergeCell ref="AQ439:AT439"/>
    <mergeCell ref="AQ440:AT440"/>
    <mergeCell ref="AQ429:AT429"/>
    <mergeCell ref="AQ430:AT430"/>
    <mergeCell ref="AQ431:AT431"/>
    <mergeCell ref="AQ432:AT432"/>
    <mergeCell ref="AQ433:AT433"/>
    <mergeCell ref="AQ434:AT434"/>
    <mergeCell ref="AQ423:AT423"/>
    <mergeCell ref="AQ424:AT424"/>
    <mergeCell ref="AQ425:AT425"/>
    <mergeCell ref="AQ426:AT426"/>
    <mergeCell ref="AQ427:AT427"/>
    <mergeCell ref="AQ428:AT428"/>
    <mergeCell ref="AQ417:AT417"/>
    <mergeCell ref="AQ418:AT418"/>
    <mergeCell ref="AQ419:AT419"/>
    <mergeCell ref="AQ420:AT420"/>
    <mergeCell ref="AQ421:AT421"/>
    <mergeCell ref="AQ422:AT422"/>
    <mergeCell ref="AQ416:AT416"/>
    <mergeCell ref="AQ405:AT405"/>
    <mergeCell ref="AQ406:AT406"/>
    <mergeCell ref="AQ407:AT407"/>
    <mergeCell ref="M408:O408"/>
    <mergeCell ref="M409:O409"/>
    <mergeCell ref="M410:O410"/>
    <mergeCell ref="M405:O405"/>
    <mergeCell ref="M406:O406"/>
    <mergeCell ref="M407:O407"/>
    <mergeCell ref="AQ408:AT408"/>
    <mergeCell ref="AQ409:AT409"/>
    <mergeCell ref="AQ410:AT410"/>
    <mergeCell ref="AQ411:AT411"/>
    <mergeCell ref="AQ412:AT412"/>
    <mergeCell ref="AQ413:AT413"/>
    <mergeCell ref="M414:O414"/>
    <mergeCell ref="M411:O411"/>
    <mergeCell ref="M412:O412"/>
    <mergeCell ref="M413:O413"/>
    <mergeCell ref="AQ414:AT414"/>
    <mergeCell ref="AQ415:AT415"/>
    <mergeCell ref="AQ399:AT399"/>
    <mergeCell ref="AQ400:AT400"/>
    <mergeCell ref="AQ401:AT401"/>
    <mergeCell ref="M402:O402"/>
    <mergeCell ref="M403:O403"/>
    <mergeCell ref="M404:O404"/>
    <mergeCell ref="M399:O399"/>
    <mergeCell ref="M400:O400"/>
    <mergeCell ref="M401:O401"/>
    <mergeCell ref="AQ402:AT402"/>
    <mergeCell ref="AQ403:AT403"/>
    <mergeCell ref="AQ404:AT404"/>
    <mergeCell ref="AQ393:AT393"/>
    <mergeCell ref="AQ394:AT394"/>
    <mergeCell ref="AQ395:AT395"/>
    <mergeCell ref="M396:O396"/>
    <mergeCell ref="M397:O397"/>
    <mergeCell ref="M398:O398"/>
    <mergeCell ref="M393:O393"/>
    <mergeCell ref="M394:O394"/>
    <mergeCell ref="M395:O395"/>
    <mergeCell ref="AQ396:AT396"/>
    <mergeCell ref="AQ397:AT397"/>
    <mergeCell ref="AQ398:AT398"/>
    <mergeCell ref="AQ387:AT387"/>
    <mergeCell ref="AQ388:AT388"/>
    <mergeCell ref="AQ389:AT389"/>
    <mergeCell ref="M390:O390"/>
    <mergeCell ref="M391:O391"/>
    <mergeCell ref="M392:O392"/>
    <mergeCell ref="M387:O387"/>
    <mergeCell ref="M388:O388"/>
    <mergeCell ref="M389:O389"/>
    <mergeCell ref="AQ390:AT390"/>
    <mergeCell ref="AQ391:AT391"/>
    <mergeCell ref="AQ392:AT392"/>
    <mergeCell ref="AQ381:AT381"/>
    <mergeCell ref="AQ382:AT382"/>
    <mergeCell ref="AQ383:AT383"/>
    <mergeCell ref="M384:O384"/>
    <mergeCell ref="M385:O385"/>
    <mergeCell ref="M386:O386"/>
    <mergeCell ref="M381:O381"/>
    <mergeCell ref="M382:O382"/>
    <mergeCell ref="M383:O383"/>
    <mergeCell ref="AQ384:AT384"/>
    <mergeCell ref="AQ385:AT385"/>
    <mergeCell ref="AQ386:AT386"/>
    <mergeCell ref="AQ375:AT375"/>
    <mergeCell ref="AQ376:AT376"/>
    <mergeCell ref="AQ377:AT377"/>
    <mergeCell ref="M378:O378"/>
    <mergeCell ref="M379:O379"/>
    <mergeCell ref="M380:O380"/>
    <mergeCell ref="M375:O375"/>
    <mergeCell ref="M376:O376"/>
    <mergeCell ref="M377:O377"/>
    <mergeCell ref="AQ378:AT378"/>
    <mergeCell ref="AQ379:AT379"/>
    <mergeCell ref="AQ380:AT380"/>
    <mergeCell ref="AQ369:AT369"/>
    <mergeCell ref="AQ370:AT370"/>
    <mergeCell ref="AQ371:AT371"/>
    <mergeCell ref="M372:O372"/>
    <mergeCell ref="M373:O373"/>
    <mergeCell ref="M374:O374"/>
    <mergeCell ref="M369:O369"/>
    <mergeCell ref="M370:O370"/>
    <mergeCell ref="M371:O371"/>
    <mergeCell ref="AQ372:AT372"/>
    <mergeCell ref="AQ373:AT373"/>
    <mergeCell ref="AQ374:AT374"/>
    <mergeCell ref="AQ363:AT363"/>
    <mergeCell ref="AQ364:AT364"/>
    <mergeCell ref="AQ365:AT365"/>
    <mergeCell ref="M366:O366"/>
    <mergeCell ref="M367:O367"/>
    <mergeCell ref="M368:O368"/>
    <mergeCell ref="M363:O363"/>
    <mergeCell ref="M364:O364"/>
    <mergeCell ref="M365:O365"/>
    <mergeCell ref="AQ366:AT366"/>
    <mergeCell ref="AQ367:AT367"/>
    <mergeCell ref="AQ368:AT368"/>
    <mergeCell ref="AQ357:AT357"/>
    <mergeCell ref="AQ358:AT358"/>
    <mergeCell ref="AQ359:AT359"/>
    <mergeCell ref="M360:O360"/>
    <mergeCell ref="M361:O361"/>
    <mergeCell ref="M362:O362"/>
    <mergeCell ref="M357:O357"/>
    <mergeCell ref="M358:O358"/>
    <mergeCell ref="M359:O359"/>
    <mergeCell ref="AQ360:AT360"/>
    <mergeCell ref="AQ361:AT361"/>
    <mergeCell ref="AQ362:AT362"/>
    <mergeCell ref="AQ351:AT351"/>
    <mergeCell ref="AQ352:AT352"/>
    <mergeCell ref="AQ353:AT353"/>
    <mergeCell ref="M354:O354"/>
    <mergeCell ref="M355:O355"/>
    <mergeCell ref="M356:O356"/>
    <mergeCell ref="M351:O351"/>
    <mergeCell ref="M352:O352"/>
    <mergeCell ref="M353:O353"/>
    <mergeCell ref="AQ354:AT354"/>
    <mergeCell ref="AQ355:AT355"/>
    <mergeCell ref="AQ356:AT356"/>
    <mergeCell ref="AQ345:AT345"/>
    <mergeCell ref="AQ346:AT346"/>
    <mergeCell ref="AQ347:AT347"/>
    <mergeCell ref="M348:O348"/>
    <mergeCell ref="M349:O349"/>
    <mergeCell ref="M350:O350"/>
    <mergeCell ref="M345:O345"/>
    <mergeCell ref="M346:O346"/>
    <mergeCell ref="M347:O347"/>
    <mergeCell ref="AQ348:AT348"/>
    <mergeCell ref="AQ349:AT349"/>
    <mergeCell ref="AQ350:AT350"/>
    <mergeCell ref="AQ339:AT339"/>
    <mergeCell ref="AQ340:AT340"/>
    <mergeCell ref="AQ341:AT341"/>
    <mergeCell ref="M342:O342"/>
    <mergeCell ref="M343:O343"/>
    <mergeCell ref="M344:O344"/>
    <mergeCell ref="M339:O339"/>
    <mergeCell ref="M340:O340"/>
    <mergeCell ref="M341:O341"/>
    <mergeCell ref="AQ342:AT342"/>
    <mergeCell ref="AQ343:AT343"/>
    <mergeCell ref="AQ344:AT344"/>
    <mergeCell ref="AQ333:AT333"/>
    <mergeCell ref="AQ334:AT334"/>
    <mergeCell ref="AQ335:AT335"/>
    <mergeCell ref="M336:O336"/>
    <mergeCell ref="M337:O337"/>
    <mergeCell ref="M338:O338"/>
    <mergeCell ref="M333:O333"/>
    <mergeCell ref="M334:O334"/>
    <mergeCell ref="M335:O335"/>
    <mergeCell ref="AQ336:AT336"/>
    <mergeCell ref="AQ337:AT337"/>
    <mergeCell ref="AQ338:AT338"/>
    <mergeCell ref="AQ327:AT327"/>
    <mergeCell ref="AQ328:AT328"/>
    <mergeCell ref="AQ329:AT329"/>
    <mergeCell ref="M330:O330"/>
    <mergeCell ref="M331:O331"/>
    <mergeCell ref="M332:O332"/>
    <mergeCell ref="M327:O327"/>
    <mergeCell ref="M328:O328"/>
    <mergeCell ref="M329:O329"/>
    <mergeCell ref="AQ330:AT330"/>
    <mergeCell ref="AQ331:AT331"/>
    <mergeCell ref="AQ332:AT332"/>
    <mergeCell ref="AQ321:AT321"/>
    <mergeCell ref="AQ322:AT322"/>
    <mergeCell ref="AQ323:AT323"/>
    <mergeCell ref="M324:O324"/>
    <mergeCell ref="M325:O325"/>
    <mergeCell ref="M326:O326"/>
    <mergeCell ref="M321:O321"/>
    <mergeCell ref="M322:O322"/>
    <mergeCell ref="M323:O323"/>
    <mergeCell ref="AQ324:AT324"/>
    <mergeCell ref="AQ325:AT325"/>
    <mergeCell ref="AQ326:AT326"/>
    <mergeCell ref="AQ315:AT315"/>
    <mergeCell ref="AQ316:AT316"/>
    <mergeCell ref="AQ317:AT317"/>
    <mergeCell ref="M318:O318"/>
    <mergeCell ref="M319:O319"/>
    <mergeCell ref="M320:O320"/>
    <mergeCell ref="M315:O315"/>
    <mergeCell ref="M316:O316"/>
    <mergeCell ref="M317:O317"/>
    <mergeCell ref="AQ318:AT318"/>
    <mergeCell ref="AQ319:AT319"/>
    <mergeCell ref="AQ320:AT320"/>
    <mergeCell ref="AQ309:AT309"/>
    <mergeCell ref="AQ310:AT310"/>
    <mergeCell ref="AQ311:AT311"/>
    <mergeCell ref="M312:O312"/>
    <mergeCell ref="M313:O313"/>
    <mergeCell ref="M314:O314"/>
    <mergeCell ref="M309:O309"/>
    <mergeCell ref="M310:O310"/>
    <mergeCell ref="M311:O311"/>
    <mergeCell ref="AQ312:AT312"/>
    <mergeCell ref="AQ313:AT313"/>
    <mergeCell ref="AQ314:AT314"/>
    <mergeCell ref="AQ303:AT303"/>
    <mergeCell ref="AQ304:AT304"/>
    <mergeCell ref="AQ305:AT305"/>
    <mergeCell ref="M306:O306"/>
    <mergeCell ref="M307:O307"/>
    <mergeCell ref="M308:O308"/>
    <mergeCell ref="M303:O303"/>
    <mergeCell ref="M304:O304"/>
    <mergeCell ref="M305:O305"/>
    <mergeCell ref="AQ306:AT306"/>
    <mergeCell ref="AQ307:AT307"/>
    <mergeCell ref="AQ308:AT308"/>
    <mergeCell ref="AQ297:AT297"/>
    <mergeCell ref="AQ298:AT298"/>
    <mergeCell ref="AQ299:AT299"/>
    <mergeCell ref="M300:O300"/>
    <mergeCell ref="M301:O301"/>
    <mergeCell ref="M302:O302"/>
    <mergeCell ref="M297:O297"/>
    <mergeCell ref="M298:O298"/>
    <mergeCell ref="M299:O299"/>
    <mergeCell ref="AQ300:AT300"/>
    <mergeCell ref="AQ301:AT301"/>
    <mergeCell ref="AQ302:AT302"/>
    <mergeCell ref="AQ291:AT291"/>
    <mergeCell ref="AQ292:AT292"/>
    <mergeCell ref="AQ293:AT293"/>
    <mergeCell ref="M294:O294"/>
    <mergeCell ref="M295:O295"/>
    <mergeCell ref="M296:O296"/>
    <mergeCell ref="M291:O291"/>
    <mergeCell ref="M292:O292"/>
    <mergeCell ref="M293:O293"/>
    <mergeCell ref="AQ294:AT294"/>
    <mergeCell ref="AQ295:AT295"/>
    <mergeCell ref="AQ296:AT296"/>
    <mergeCell ref="AQ285:AT285"/>
    <mergeCell ref="AQ286:AT286"/>
    <mergeCell ref="AQ287:AT287"/>
    <mergeCell ref="M288:O288"/>
    <mergeCell ref="M289:O289"/>
    <mergeCell ref="M290:O290"/>
    <mergeCell ref="M285:O285"/>
    <mergeCell ref="M286:O286"/>
    <mergeCell ref="M287:O287"/>
    <mergeCell ref="AQ288:AT288"/>
    <mergeCell ref="AQ289:AT289"/>
    <mergeCell ref="AQ290:AT290"/>
    <mergeCell ref="AQ279:AT279"/>
    <mergeCell ref="AQ280:AT280"/>
    <mergeCell ref="AQ281:AT281"/>
    <mergeCell ref="M282:O282"/>
    <mergeCell ref="M283:O283"/>
    <mergeCell ref="M284:O284"/>
    <mergeCell ref="M279:O279"/>
    <mergeCell ref="M280:O280"/>
    <mergeCell ref="M281:O281"/>
    <mergeCell ref="AQ282:AT282"/>
    <mergeCell ref="AQ283:AT283"/>
    <mergeCell ref="AQ284:AT284"/>
    <mergeCell ref="AQ273:AT273"/>
    <mergeCell ref="AQ274:AT274"/>
    <mergeCell ref="AQ275:AT275"/>
    <mergeCell ref="M276:O276"/>
    <mergeCell ref="M277:O277"/>
    <mergeCell ref="M278:O278"/>
    <mergeCell ref="M273:O273"/>
    <mergeCell ref="M274:O274"/>
    <mergeCell ref="M275:O275"/>
    <mergeCell ref="AQ276:AT276"/>
    <mergeCell ref="AQ277:AT277"/>
    <mergeCell ref="AQ278:AT278"/>
    <mergeCell ref="AQ267:AT267"/>
    <mergeCell ref="AQ268:AT268"/>
    <mergeCell ref="AQ269:AT269"/>
    <mergeCell ref="M270:O270"/>
    <mergeCell ref="M271:O271"/>
    <mergeCell ref="M272:O272"/>
    <mergeCell ref="M267:O267"/>
    <mergeCell ref="M268:O268"/>
    <mergeCell ref="M269:O269"/>
    <mergeCell ref="AQ270:AT270"/>
    <mergeCell ref="AQ271:AT271"/>
    <mergeCell ref="AQ272:AT272"/>
    <mergeCell ref="AQ261:AT261"/>
    <mergeCell ref="AQ262:AT262"/>
    <mergeCell ref="AQ263:AT263"/>
    <mergeCell ref="M264:O264"/>
    <mergeCell ref="M265:O265"/>
    <mergeCell ref="M266:O266"/>
    <mergeCell ref="M261:O261"/>
    <mergeCell ref="M262:O262"/>
    <mergeCell ref="M263:O263"/>
    <mergeCell ref="AQ264:AT264"/>
    <mergeCell ref="AQ265:AT265"/>
    <mergeCell ref="AQ266:AT266"/>
    <mergeCell ref="AQ255:AT255"/>
    <mergeCell ref="AQ256:AT256"/>
    <mergeCell ref="AQ257:AT257"/>
    <mergeCell ref="M258:O258"/>
    <mergeCell ref="M259:O259"/>
    <mergeCell ref="M260:O260"/>
    <mergeCell ref="M255:O255"/>
    <mergeCell ref="M256:O256"/>
    <mergeCell ref="M257:O257"/>
    <mergeCell ref="AQ258:AT258"/>
    <mergeCell ref="AQ259:AT259"/>
    <mergeCell ref="AQ260:AT260"/>
    <mergeCell ref="AQ249:AT249"/>
    <mergeCell ref="AQ250:AT250"/>
    <mergeCell ref="AQ251:AT251"/>
    <mergeCell ref="M252:O252"/>
    <mergeCell ref="M253:O253"/>
    <mergeCell ref="M254:O254"/>
    <mergeCell ref="M249:O249"/>
    <mergeCell ref="M250:O250"/>
    <mergeCell ref="M251:O251"/>
    <mergeCell ref="AQ252:AT252"/>
    <mergeCell ref="AQ253:AT253"/>
    <mergeCell ref="AQ254:AT254"/>
    <mergeCell ref="AQ243:AT243"/>
    <mergeCell ref="AQ244:AT244"/>
    <mergeCell ref="AQ245:AT245"/>
    <mergeCell ref="M246:O246"/>
    <mergeCell ref="M247:O247"/>
    <mergeCell ref="M248:O248"/>
    <mergeCell ref="M243:O243"/>
    <mergeCell ref="M244:O244"/>
    <mergeCell ref="M245:O245"/>
    <mergeCell ref="AQ246:AT246"/>
    <mergeCell ref="AQ247:AT247"/>
    <mergeCell ref="AQ248:AT248"/>
    <mergeCell ref="AQ237:AT237"/>
    <mergeCell ref="AQ238:AT238"/>
    <mergeCell ref="AQ239:AT239"/>
    <mergeCell ref="M240:O240"/>
    <mergeCell ref="M241:O241"/>
    <mergeCell ref="M242:O242"/>
    <mergeCell ref="M237:O237"/>
    <mergeCell ref="M238:O238"/>
    <mergeCell ref="M239:O239"/>
    <mergeCell ref="AQ240:AT240"/>
    <mergeCell ref="AQ241:AT241"/>
    <mergeCell ref="AQ242:AT242"/>
    <mergeCell ref="AQ231:AT231"/>
    <mergeCell ref="AQ232:AT232"/>
    <mergeCell ref="AQ233:AT233"/>
    <mergeCell ref="M234:O234"/>
    <mergeCell ref="M235:O235"/>
    <mergeCell ref="M236:O236"/>
    <mergeCell ref="M231:O231"/>
    <mergeCell ref="M232:O232"/>
    <mergeCell ref="M233:O233"/>
    <mergeCell ref="AQ234:AT234"/>
    <mergeCell ref="AQ235:AT235"/>
    <mergeCell ref="AQ236:AT236"/>
    <mergeCell ref="AQ225:AT225"/>
    <mergeCell ref="AQ226:AT226"/>
    <mergeCell ref="AQ227:AT227"/>
    <mergeCell ref="M228:O228"/>
    <mergeCell ref="M229:O229"/>
    <mergeCell ref="M230:O230"/>
    <mergeCell ref="M225:O225"/>
    <mergeCell ref="M226:O226"/>
    <mergeCell ref="M227:O227"/>
    <mergeCell ref="AQ228:AT228"/>
    <mergeCell ref="AQ229:AT229"/>
    <mergeCell ref="AQ230:AT230"/>
    <mergeCell ref="AQ219:AT219"/>
    <mergeCell ref="AQ220:AT220"/>
    <mergeCell ref="AQ221:AT221"/>
    <mergeCell ref="M222:O222"/>
    <mergeCell ref="M223:O223"/>
    <mergeCell ref="M224:O224"/>
    <mergeCell ref="M219:O219"/>
    <mergeCell ref="M220:O220"/>
    <mergeCell ref="M221:O221"/>
    <mergeCell ref="AQ222:AT222"/>
    <mergeCell ref="AQ223:AT223"/>
    <mergeCell ref="AQ224:AT224"/>
    <mergeCell ref="AQ213:AT213"/>
    <mergeCell ref="AQ214:AT214"/>
    <mergeCell ref="AQ215:AT215"/>
    <mergeCell ref="M216:O216"/>
    <mergeCell ref="M217:O217"/>
    <mergeCell ref="M218:O218"/>
    <mergeCell ref="M213:O213"/>
    <mergeCell ref="M214:O214"/>
    <mergeCell ref="M215:O215"/>
    <mergeCell ref="AQ216:AT216"/>
    <mergeCell ref="AQ217:AT217"/>
    <mergeCell ref="AQ218:AT218"/>
    <mergeCell ref="AQ207:AT207"/>
    <mergeCell ref="AQ208:AT208"/>
    <mergeCell ref="AQ209:AT209"/>
    <mergeCell ref="M210:O210"/>
    <mergeCell ref="M211:O211"/>
    <mergeCell ref="M212:O212"/>
    <mergeCell ref="M207:O207"/>
    <mergeCell ref="M208:O208"/>
    <mergeCell ref="M209:O209"/>
    <mergeCell ref="AQ210:AT210"/>
    <mergeCell ref="AQ211:AT211"/>
    <mergeCell ref="AQ212:AT212"/>
    <mergeCell ref="AQ201:AT201"/>
    <mergeCell ref="AQ202:AT202"/>
    <mergeCell ref="AQ203:AT203"/>
    <mergeCell ref="M204:O204"/>
    <mergeCell ref="M205:O205"/>
    <mergeCell ref="M206:O206"/>
    <mergeCell ref="M201:O201"/>
    <mergeCell ref="M202:O202"/>
    <mergeCell ref="M203:O203"/>
    <mergeCell ref="AQ204:AT204"/>
    <mergeCell ref="AQ205:AT205"/>
    <mergeCell ref="AQ206:AT206"/>
    <mergeCell ref="AQ195:AT195"/>
    <mergeCell ref="AQ196:AT196"/>
    <mergeCell ref="AQ197:AT197"/>
    <mergeCell ref="M198:O198"/>
    <mergeCell ref="M199:O199"/>
    <mergeCell ref="M200:O200"/>
    <mergeCell ref="M195:O195"/>
    <mergeCell ref="M196:O196"/>
    <mergeCell ref="M197:O197"/>
    <mergeCell ref="AQ198:AT198"/>
    <mergeCell ref="AQ199:AT199"/>
    <mergeCell ref="AQ200:AT200"/>
    <mergeCell ref="AQ189:AT189"/>
    <mergeCell ref="AQ190:AT190"/>
    <mergeCell ref="AQ191:AT191"/>
    <mergeCell ref="M192:O192"/>
    <mergeCell ref="M193:O193"/>
    <mergeCell ref="M194:O194"/>
    <mergeCell ref="M189:O189"/>
    <mergeCell ref="M190:O190"/>
    <mergeCell ref="M191:O191"/>
    <mergeCell ref="AQ192:AT192"/>
    <mergeCell ref="AQ193:AT193"/>
    <mergeCell ref="AQ194:AT194"/>
    <mergeCell ref="AQ183:AT183"/>
    <mergeCell ref="AQ184:AT184"/>
    <mergeCell ref="AQ185:AT185"/>
    <mergeCell ref="M186:O186"/>
    <mergeCell ref="M187:O187"/>
    <mergeCell ref="M188:O188"/>
    <mergeCell ref="M183:O183"/>
    <mergeCell ref="M184:O184"/>
    <mergeCell ref="M185:O185"/>
    <mergeCell ref="AQ186:AT186"/>
    <mergeCell ref="AQ187:AT187"/>
    <mergeCell ref="AQ188:AT188"/>
    <mergeCell ref="AQ177:AT177"/>
    <mergeCell ref="AQ178:AT178"/>
    <mergeCell ref="AQ179:AT179"/>
    <mergeCell ref="M180:O180"/>
    <mergeCell ref="M181:O181"/>
    <mergeCell ref="M182:O182"/>
    <mergeCell ref="M177:O177"/>
    <mergeCell ref="M178:O178"/>
    <mergeCell ref="M179:O179"/>
    <mergeCell ref="AQ180:AT180"/>
    <mergeCell ref="AQ181:AT181"/>
    <mergeCell ref="AQ182:AT182"/>
    <mergeCell ref="AQ171:AT171"/>
    <mergeCell ref="AQ172:AT172"/>
    <mergeCell ref="AQ173:AT173"/>
    <mergeCell ref="M174:O174"/>
    <mergeCell ref="M175:O175"/>
    <mergeCell ref="M176:O176"/>
    <mergeCell ref="M171:O171"/>
    <mergeCell ref="M172:O172"/>
    <mergeCell ref="M173:O173"/>
    <mergeCell ref="AQ174:AT174"/>
    <mergeCell ref="AQ175:AT175"/>
    <mergeCell ref="AQ176:AT176"/>
    <mergeCell ref="AQ165:AT165"/>
    <mergeCell ref="AQ166:AT166"/>
    <mergeCell ref="AQ167:AT167"/>
    <mergeCell ref="M168:O168"/>
    <mergeCell ref="M169:O169"/>
    <mergeCell ref="M170:O170"/>
    <mergeCell ref="M165:O165"/>
    <mergeCell ref="M166:O166"/>
    <mergeCell ref="M167:O167"/>
    <mergeCell ref="AQ168:AT168"/>
    <mergeCell ref="AQ169:AT169"/>
    <mergeCell ref="AQ170:AT170"/>
    <mergeCell ref="AQ159:AT159"/>
    <mergeCell ref="AQ160:AT160"/>
    <mergeCell ref="AQ161:AT161"/>
    <mergeCell ref="M162:O162"/>
    <mergeCell ref="M163:O163"/>
    <mergeCell ref="M164:O164"/>
    <mergeCell ref="M159:O159"/>
    <mergeCell ref="M160:O160"/>
    <mergeCell ref="M161:O161"/>
    <mergeCell ref="AQ162:AT162"/>
    <mergeCell ref="AQ163:AT163"/>
    <mergeCell ref="AQ164:AT164"/>
    <mergeCell ref="AQ153:AT153"/>
    <mergeCell ref="AQ154:AT154"/>
    <mergeCell ref="AQ155:AT155"/>
    <mergeCell ref="M156:O156"/>
    <mergeCell ref="M157:O157"/>
    <mergeCell ref="M158:O158"/>
    <mergeCell ref="M153:O153"/>
    <mergeCell ref="M154:O154"/>
    <mergeCell ref="M155:O155"/>
    <mergeCell ref="AQ156:AT156"/>
    <mergeCell ref="AQ157:AT157"/>
    <mergeCell ref="AQ158:AT158"/>
    <mergeCell ref="AQ147:AT147"/>
    <mergeCell ref="AQ148:AT148"/>
    <mergeCell ref="AQ149:AT149"/>
    <mergeCell ref="M150:O150"/>
    <mergeCell ref="M151:O151"/>
    <mergeCell ref="M152:O152"/>
    <mergeCell ref="M147:O147"/>
    <mergeCell ref="M148:O148"/>
    <mergeCell ref="M149:O149"/>
    <mergeCell ref="AQ150:AT150"/>
    <mergeCell ref="AQ151:AT151"/>
    <mergeCell ref="AQ152:AT152"/>
    <mergeCell ref="AQ141:AT141"/>
    <mergeCell ref="AQ142:AT142"/>
    <mergeCell ref="AQ143:AT143"/>
    <mergeCell ref="M144:O144"/>
    <mergeCell ref="M145:O145"/>
    <mergeCell ref="M146:O146"/>
    <mergeCell ref="M141:O141"/>
    <mergeCell ref="M142:O142"/>
    <mergeCell ref="M143:O143"/>
    <mergeCell ref="AQ144:AT144"/>
    <mergeCell ref="AQ145:AT145"/>
    <mergeCell ref="AQ146:AT146"/>
    <mergeCell ref="AQ135:AT135"/>
    <mergeCell ref="AQ136:AT136"/>
    <mergeCell ref="AQ137:AT137"/>
    <mergeCell ref="M138:O138"/>
    <mergeCell ref="M139:O139"/>
    <mergeCell ref="M140:O140"/>
    <mergeCell ref="M135:O135"/>
    <mergeCell ref="M136:O136"/>
    <mergeCell ref="M137:O137"/>
    <mergeCell ref="AQ138:AT138"/>
    <mergeCell ref="AQ139:AT139"/>
    <mergeCell ref="AQ140:AT140"/>
    <mergeCell ref="AQ129:AT129"/>
    <mergeCell ref="AQ130:AT130"/>
    <mergeCell ref="AQ131:AT131"/>
    <mergeCell ref="M132:O132"/>
    <mergeCell ref="M133:O133"/>
    <mergeCell ref="M134:O134"/>
    <mergeCell ref="M129:O129"/>
    <mergeCell ref="M130:O130"/>
    <mergeCell ref="M131:O131"/>
    <mergeCell ref="AQ132:AT132"/>
    <mergeCell ref="AQ133:AT133"/>
    <mergeCell ref="AQ134:AT134"/>
    <mergeCell ref="AQ123:AT123"/>
    <mergeCell ref="AQ124:AT124"/>
    <mergeCell ref="AQ125:AT125"/>
    <mergeCell ref="M126:O126"/>
    <mergeCell ref="M127:O127"/>
    <mergeCell ref="M128:O128"/>
    <mergeCell ref="M123:O123"/>
    <mergeCell ref="M124:O124"/>
    <mergeCell ref="M125:O125"/>
    <mergeCell ref="AQ126:AT126"/>
    <mergeCell ref="AQ127:AT127"/>
    <mergeCell ref="AQ128:AT128"/>
    <mergeCell ref="AQ117:AT117"/>
    <mergeCell ref="AQ118:AT118"/>
    <mergeCell ref="AQ119:AT119"/>
    <mergeCell ref="M120:O120"/>
    <mergeCell ref="M121:O121"/>
    <mergeCell ref="M122:O122"/>
    <mergeCell ref="M117:O117"/>
    <mergeCell ref="M118:O118"/>
    <mergeCell ref="M119:O119"/>
    <mergeCell ref="AQ120:AT120"/>
    <mergeCell ref="AQ121:AT121"/>
    <mergeCell ref="AQ122:AT122"/>
    <mergeCell ref="AQ111:AT111"/>
    <mergeCell ref="AQ112:AT112"/>
    <mergeCell ref="AQ113:AT113"/>
    <mergeCell ref="M114:O114"/>
    <mergeCell ref="M115:O115"/>
    <mergeCell ref="M116:O116"/>
    <mergeCell ref="M111:O111"/>
    <mergeCell ref="M112:O112"/>
    <mergeCell ref="M113:O113"/>
    <mergeCell ref="AQ114:AT114"/>
    <mergeCell ref="AQ115:AT115"/>
    <mergeCell ref="AQ116:AT116"/>
    <mergeCell ref="AQ105:AT105"/>
    <mergeCell ref="AQ106:AT106"/>
    <mergeCell ref="AQ107:AT107"/>
    <mergeCell ref="M108:O108"/>
    <mergeCell ref="M109:O109"/>
    <mergeCell ref="M110:O110"/>
    <mergeCell ref="M105:O105"/>
    <mergeCell ref="M106:O106"/>
    <mergeCell ref="M107:O107"/>
    <mergeCell ref="AQ108:AT108"/>
    <mergeCell ref="AQ109:AT109"/>
    <mergeCell ref="AQ110:AT110"/>
    <mergeCell ref="AQ99:AT99"/>
    <mergeCell ref="AQ100:AT100"/>
    <mergeCell ref="AQ101:AT101"/>
    <mergeCell ref="M102:O102"/>
    <mergeCell ref="M103:O103"/>
    <mergeCell ref="M104:O104"/>
    <mergeCell ref="M99:O99"/>
    <mergeCell ref="M100:O100"/>
    <mergeCell ref="M101:O101"/>
    <mergeCell ref="AQ102:AT102"/>
    <mergeCell ref="AQ103:AT103"/>
    <mergeCell ref="AQ104:AT104"/>
    <mergeCell ref="AQ93:AT93"/>
    <mergeCell ref="AQ94:AT94"/>
    <mergeCell ref="AQ95:AT95"/>
    <mergeCell ref="M96:O96"/>
    <mergeCell ref="M97:O97"/>
    <mergeCell ref="M98:O98"/>
    <mergeCell ref="M93:O93"/>
    <mergeCell ref="M94:O94"/>
    <mergeCell ref="M95:O95"/>
    <mergeCell ref="AQ96:AT96"/>
    <mergeCell ref="AQ97:AT97"/>
    <mergeCell ref="AQ98:AT98"/>
    <mergeCell ref="AQ87:AT87"/>
    <mergeCell ref="AQ88:AT88"/>
    <mergeCell ref="AQ89:AT89"/>
    <mergeCell ref="M90:O90"/>
    <mergeCell ref="M91:O91"/>
    <mergeCell ref="M92:O92"/>
    <mergeCell ref="M87:O87"/>
    <mergeCell ref="M88:O88"/>
    <mergeCell ref="M89:O89"/>
    <mergeCell ref="AQ90:AT90"/>
    <mergeCell ref="AQ91:AT91"/>
    <mergeCell ref="AQ92:AT92"/>
    <mergeCell ref="AQ81:AT81"/>
    <mergeCell ref="AQ82:AT82"/>
    <mergeCell ref="AQ83:AT83"/>
    <mergeCell ref="M84:O84"/>
    <mergeCell ref="M85:O85"/>
    <mergeCell ref="M86:O86"/>
    <mergeCell ref="M81:O81"/>
    <mergeCell ref="M82:O82"/>
    <mergeCell ref="M83:O83"/>
    <mergeCell ref="AQ84:AT84"/>
    <mergeCell ref="AQ85:AT85"/>
    <mergeCell ref="AQ86:AT86"/>
    <mergeCell ref="AD81:AF81"/>
    <mergeCell ref="AD82:AF82"/>
    <mergeCell ref="AD83:AF83"/>
    <mergeCell ref="AD84:AF84"/>
    <mergeCell ref="AQ75:AT75"/>
    <mergeCell ref="AQ76:AT76"/>
    <mergeCell ref="AQ77:AT77"/>
    <mergeCell ref="M78:O78"/>
    <mergeCell ref="M79:O79"/>
    <mergeCell ref="M80:O80"/>
    <mergeCell ref="M75:O75"/>
    <mergeCell ref="M76:O76"/>
    <mergeCell ref="M77:O77"/>
    <mergeCell ref="AQ78:AT78"/>
    <mergeCell ref="AQ79:AT79"/>
    <mergeCell ref="AQ80:AT80"/>
    <mergeCell ref="AD75:AF75"/>
    <mergeCell ref="AD76:AF76"/>
    <mergeCell ref="AD77:AF77"/>
    <mergeCell ref="AD78:AF78"/>
    <mergeCell ref="AD79:AF79"/>
    <mergeCell ref="AD80:AF80"/>
    <mergeCell ref="AQ69:AT69"/>
    <mergeCell ref="AQ70:AT70"/>
    <mergeCell ref="AQ71:AT71"/>
    <mergeCell ref="M72:O72"/>
    <mergeCell ref="M73:O73"/>
    <mergeCell ref="M74:O74"/>
    <mergeCell ref="M69:O69"/>
    <mergeCell ref="M70:O70"/>
    <mergeCell ref="M71:O71"/>
    <mergeCell ref="AQ72:AT72"/>
    <mergeCell ref="AQ73:AT73"/>
    <mergeCell ref="AQ74:AT74"/>
    <mergeCell ref="AD69:AF69"/>
    <mergeCell ref="AD70:AF70"/>
    <mergeCell ref="AD71:AF71"/>
    <mergeCell ref="AD72:AF72"/>
    <mergeCell ref="AD73:AF73"/>
    <mergeCell ref="AD74:AF74"/>
    <mergeCell ref="AQ63:AT63"/>
    <mergeCell ref="AQ64:AT64"/>
    <mergeCell ref="AQ65:AT65"/>
    <mergeCell ref="M66:O66"/>
    <mergeCell ref="M67:O67"/>
    <mergeCell ref="M68:O68"/>
    <mergeCell ref="M63:O63"/>
    <mergeCell ref="M64:O64"/>
    <mergeCell ref="M65:O65"/>
    <mergeCell ref="AQ66:AT66"/>
    <mergeCell ref="AQ67:AT67"/>
    <mergeCell ref="AQ68:AT68"/>
    <mergeCell ref="AD63:AF63"/>
    <mergeCell ref="AD64:AF64"/>
    <mergeCell ref="AD65:AF65"/>
    <mergeCell ref="AD66:AF66"/>
    <mergeCell ref="AD67:AF67"/>
    <mergeCell ref="AD68:AF68"/>
    <mergeCell ref="AQ57:AT57"/>
    <mergeCell ref="AQ58:AT58"/>
    <mergeCell ref="AQ59:AT59"/>
    <mergeCell ref="M60:O60"/>
    <mergeCell ref="M61:O61"/>
    <mergeCell ref="M62:O62"/>
    <mergeCell ref="M57:O57"/>
    <mergeCell ref="M58:O58"/>
    <mergeCell ref="M59:O59"/>
    <mergeCell ref="AQ60:AT60"/>
    <mergeCell ref="AQ61:AT61"/>
    <mergeCell ref="AQ62:AT62"/>
    <mergeCell ref="AD57:AF57"/>
    <mergeCell ref="AD58:AF58"/>
    <mergeCell ref="AD59:AF59"/>
    <mergeCell ref="AD60:AF60"/>
    <mergeCell ref="AD61:AF61"/>
    <mergeCell ref="AD62:AF62"/>
    <mergeCell ref="AQ51:AT51"/>
    <mergeCell ref="AQ52:AT52"/>
    <mergeCell ref="AQ53:AT53"/>
    <mergeCell ref="M54:O54"/>
    <mergeCell ref="M55:O55"/>
    <mergeCell ref="M56:O56"/>
    <mergeCell ref="M51:O51"/>
    <mergeCell ref="M52:O52"/>
    <mergeCell ref="M53:O53"/>
    <mergeCell ref="AD51:AF51"/>
    <mergeCell ref="AD52:AF52"/>
    <mergeCell ref="AD53:AF53"/>
    <mergeCell ref="AD54:AF54"/>
    <mergeCell ref="AQ54:AT54"/>
    <mergeCell ref="AQ55:AT55"/>
    <mergeCell ref="AQ56:AT56"/>
    <mergeCell ref="AD55:AF55"/>
    <mergeCell ref="AD56:AF56"/>
    <mergeCell ref="AQ45:AT45"/>
    <mergeCell ref="AQ46:AT46"/>
    <mergeCell ref="AQ47:AT47"/>
    <mergeCell ref="M48:O48"/>
    <mergeCell ref="M49:O49"/>
    <mergeCell ref="M50:O50"/>
    <mergeCell ref="M45:O45"/>
    <mergeCell ref="M46:O46"/>
    <mergeCell ref="M47:O47"/>
    <mergeCell ref="AD45:AF45"/>
    <mergeCell ref="AD46:AF46"/>
    <mergeCell ref="AD47:AF47"/>
    <mergeCell ref="AD48:AF48"/>
    <mergeCell ref="AD49:AF49"/>
    <mergeCell ref="AD50:AF50"/>
    <mergeCell ref="AQ48:AT48"/>
    <mergeCell ref="AQ49:AT49"/>
    <mergeCell ref="AQ50:AT50"/>
    <mergeCell ref="AQ39:AT39"/>
    <mergeCell ref="AQ40:AT40"/>
    <mergeCell ref="AQ41:AT41"/>
    <mergeCell ref="M42:O42"/>
    <mergeCell ref="M43:O43"/>
    <mergeCell ref="M44:O44"/>
    <mergeCell ref="M39:O39"/>
    <mergeCell ref="M40:O40"/>
    <mergeCell ref="M41:O41"/>
    <mergeCell ref="AD39:AF39"/>
    <mergeCell ref="AD40:AF40"/>
    <mergeCell ref="AD41:AF41"/>
    <mergeCell ref="AD42:AF42"/>
    <mergeCell ref="AD43:AF43"/>
    <mergeCell ref="AD44:AF44"/>
    <mergeCell ref="AQ42:AT42"/>
    <mergeCell ref="AQ43:AT43"/>
    <mergeCell ref="AQ44:AT44"/>
    <mergeCell ref="AQ33:AT33"/>
    <mergeCell ref="AQ34:AT34"/>
    <mergeCell ref="AQ35:AT35"/>
    <mergeCell ref="M36:O36"/>
    <mergeCell ref="M37:O37"/>
    <mergeCell ref="M38:O38"/>
    <mergeCell ref="M33:O33"/>
    <mergeCell ref="M34:O34"/>
    <mergeCell ref="M35:O35"/>
    <mergeCell ref="AD33:AF33"/>
    <mergeCell ref="AD34:AF34"/>
    <mergeCell ref="AD35:AF35"/>
    <mergeCell ref="AD36:AF36"/>
    <mergeCell ref="AD37:AF37"/>
    <mergeCell ref="AD38:AF38"/>
    <mergeCell ref="AQ36:AT36"/>
    <mergeCell ref="AQ37:AT37"/>
    <mergeCell ref="AQ38:AT38"/>
    <mergeCell ref="AQ27:AT27"/>
    <mergeCell ref="AQ28:AT28"/>
    <mergeCell ref="AQ29:AT29"/>
    <mergeCell ref="M30:O30"/>
    <mergeCell ref="M31:O31"/>
    <mergeCell ref="M32:O32"/>
    <mergeCell ref="M27:O27"/>
    <mergeCell ref="M28:O28"/>
    <mergeCell ref="M29:O29"/>
    <mergeCell ref="AD27:AF27"/>
    <mergeCell ref="AD28:AF28"/>
    <mergeCell ref="AD29:AF29"/>
    <mergeCell ref="AD30:AF30"/>
    <mergeCell ref="AD31:AF31"/>
    <mergeCell ref="AD32:AF32"/>
    <mergeCell ref="AQ30:AT30"/>
    <mergeCell ref="AQ31:AT31"/>
    <mergeCell ref="AQ32:AT32"/>
    <mergeCell ref="AQ22:AT22"/>
    <mergeCell ref="AQ23:AT23"/>
    <mergeCell ref="M24:O24"/>
    <mergeCell ref="M25:O25"/>
    <mergeCell ref="M26:O26"/>
    <mergeCell ref="M21:O21"/>
    <mergeCell ref="M22:O22"/>
    <mergeCell ref="M23:O23"/>
    <mergeCell ref="AD21:AF21"/>
    <mergeCell ref="AD22:AF22"/>
    <mergeCell ref="AD23:AF23"/>
    <mergeCell ref="AD24:AF24"/>
    <mergeCell ref="AD25:AF25"/>
    <mergeCell ref="AD26:AF26"/>
    <mergeCell ref="AQ24:AT24"/>
    <mergeCell ref="AQ25:AT25"/>
    <mergeCell ref="AQ26:AT26"/>
    <mergeCell ref="AQ21:AT21"/>
    <mergeCell ref="AQ17:AT17"/>
    <mergeCell ref="M18:O18"/>
    <mergeCell ref="M19:O19"/>
    <mergeCell ref="M20:O20"/>
    <mergeCell ref="M15:O15"/>
    <mergeCell ref="M16:O16"/>
    <mergeCell ref="M17:O17"/>
    <mergeCell ref="AD15:AF15"/>
    <mergeCell ref="AD16:AF16"/>
    <mergeCell ref="AD17:AF17"/>
    <mergeCell ref="AD18:AF18"/>
    <mergeCell ref="AD19:AF19"/>
    <mergeCell ref="AD20:AF20"/>
    <mergeCell ref="AQ18:AT18"/>
    <mergeCell ref="AQ19:AT19"/>
    <mergeCell ref="AQ20:AT20"/>
    <mergeCell ref="AQ15:AT15"/>
    <mergeCell ref="AQ16:AT16"/>
    <mergeCell ref="AI14:AJ14"/>
    <mergeCell ref="Z5:AA5"/>
    <mergeCell ref="AF5:AF6"/>
    <mergeCell ref="AG5:AG8"/>
    <mergeCell ref="Z6:AA6"/>
    <mergeCell ref="R7:S9"/>
    <mergeCell ref="Z7:AA7"/>
    <mergeCell ref="Z8:AA8"/>
    <mergeCell ref="Z9:AA9"/>
    <mergeCell ref="Y11:AC11"/>
    <mergeCell ref="R13:S13"/>
    <mergeCell ref="T13:AC13"/>
    <mergeCell ref="AD14:AF14"/>
    <mergeCell ref="AI12:AO13"/>
    <mergeCell ref="T7:U9"/>
    <mergeCell ref="V7:V9"/>
    <mergeCell ref="W7:Y9"/>
    <mergeCell ref="A5:B6"/>
    <mergeCell ref="M14:O14"/>
    <mergeCell ref="P5:P8"/>
    <mergeCell ref="I6:J6"/>
    <mergeCell ref="A7:B9"/>
    <mergeCell ref="I7:J7"/>
    <mergeCell ref="I8:J8"/>
    <mergeCell ref="I9:J9"/>
    <mergeCell ref="E7:E9"/>
    <mergeCell ref="C5:H6"/>
    <mergeCell ref="R1:AG1"/>
    <mergeCell ref="A3:H4"/>
    <mergeCell ref="R3:Y4"/>
    <mergeCell ref="R5:S6"/>
    <mergeCell ref="T5:Y6"/>
    <mergeCell ref="BA13:BC13"/>
    <mergeCell ref="B1:P1"/>
    <mergeCell ref="I2:P2"/>
    <mergeCell ref="I3:J4"/>
    <mergeCell ref="K3:L3"/>
    <mergeCell ref="M3:N3"/>
    <mergeCell ref="O3:P3"/>
    <mergeCell ref="I5:J5"/>
    <mergeCell ref="O5:O6"/>
    <mergeCell ref="H11:L11"/>
    <mergeCell ref="A13:B13"/>
    <mergeCell ref="C13:L13"/>
    <mergeCell ref="Z2:AG2"/>
    <mergeCell ref="Z3:AA4"/>
    <mergeCell ref="AB3:AC3"/>
    <mergeCell ref="AD3:AE3"/>
    <mergeCell ref="AF3:AG3"/>
    <mergeCell ref="C7:D9"/>
    <mergeCell ref="F7:H9"/>
  </mergeCells>
  <phoneticPr fontId="2"/>
  <conditionalFormatting sqref="AK7:AK8 AM8">
    <cfRule type="containsBlanks" dxfId="1" priority="4">
      <formula>LEN(TRIM(AK7))=0</formula>
    </cfRule>
  </conditionalFormatting>
  <conditionalFormatting sqref="AK9 AM9">
    <cfRule type="containsBlanks" dxfId="0" priority="3">
      <formula>LEN(TRIM(AK9))=0</formula>
    </cfRule>
  </conditionalFormatting>
  <dataValidations count="4">
    <dataValidation type="list" allowBlank="1" showInputMessage="1" showErrorMessage="1" sqref="D15:D116 U15:U84" xr:uid="{F8B37D43-99E5-4634-B8A7-8CFAC2760E0B}">
      <formula1>$AR$1:$AR$13</formula1>
    </dataValidation>
    <dataValidation type="list" allowBlank="1" showInputMessage="1" showErrorMessage="1" sqref="C15:C66 T15:T84" xr:uid="{0A6ADD45-BD83-45DE-81A8-83256B32FE9B}">
      <formula1>$AQ$1:$AQ$2</formula1>
    </dataValidation>
    <dataValidation type="list" allowBlank="1" showInputMessage="1" showErrorMessage="1" sqref="F15:F116 W15:W84" xr:uid="{5D07E317-6E62-4EBD-81A9-AE7E80B37A89}">
      <formula1>$AS$1:$AS$3</formula1>
    </dataValidation>
    <dataValidation type="list" allowBlank="1" showInputMessage="1" showErrorMessage="1" sqref="G15:L414 X15:AC84" xr:uid="{2CEDB90E-0F83-40AC-A873-A53488473BD6}">
      <formula1>$AT$1</formula1>
    </dataValidation>
  </dataValidations>
  <pageMargins left="0.70866141732283472" right="0.70866141732283472" top="0.74803149606299213" bottom="0.74803149606299213" header="0.31496062992125984" footer="0.31496062992125984"/>
  <pageSetup paperSize="9" scale="73" orientation="portrait" cellComments="asDisplayed" r:id="rId1"/>
  <headerFooter>
    <oddFooter>&amp;L2025年4月版</oddFooter>
  </headerFooter>
  <rowBreaks count="6" manualBreakCount="6">
    <brk id="64" max="15" man="1"/>
    <brk id="124" max="15" man="1"/>
    <brk id="184" max="15" man="1"/>
    <brk id="244" max="15" man="1"/>
    <brk id="304" max="15" man="1"/>
    <brk id="364" max="15" man="1"/>
  </rowBreaks>
  <ignoredErrors>
    <ignoredError sqref="AL15:AL92"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95A2-8484-4148-8E85-92120191B881}">
  <sheetPr codeName="Sheet9">
    <tabColor rgb="FF00B0F0"/>
    <pageSetUpPr fitToPage="1"/>
  </sheetPr>
  <dimension ref="A1:O23"/>
  <sheetViews>
    <sheetView view="pageBreakPreview" zoomScaleNormal="100" zoomScaleSheetLayoutView="100" workbookViewId="0">
      <selection activeCell="C4" sqref="C4:G4"/>
    </sheetView>
  </sheetViews>
  <sheetFormatPr defaultRowHeight="36.75" customHeight="1"/>
  <cols>
    <col min="1" max="1" width="14.5" customWidth="1"/>
    <col min="4" max="4" width="15.5" customWidth="1"/>
    <col min="6" max="6" width="15.5" customWidth="1"/>
    <col min="9" max="9" width="14.5" customWidth="1"/>
    <col min="12" max="12" width="15.5" customWidth="1"/>
    <col min="14" max="14" width="15.5" customWidth="1"/>
  </cols>
  <sheetData>
    <row r="1" spans="1:15" ht="36.75" customHeight="1" thickTop="1">
      <c r="A1" s="3081" t="s">
        <v>389</v>
      </c>
      <c r="B1" s="3081"/>
      <c r="C1" s="3081"/>
      <c r="D1" s="3081"/>
      <c r="E1" s="3081"/>
      <c r="F1" s="3081"/>
      <c r="G1" s="3081"/>
      <c r="I1" s="3065" t="s">
        <v>389</v>
      </c>
      <c r="J1" s="3066"/>
      <c r="K1" s="3066"/>
      <c r="L1" s="3066"/>
      <c r="M1" s="3066"/>
      <c r="N1" s="3066"/>
      <c r="O1" s="3067"/>
    </row>
    <row r="2" spans="1:15" ht="36.75" customHeight="1">
      <c r="A2" s="2756" t="s">
        <v>390</v>
      </c>
      <c r="B2" s="2756"/>
      <c r="C2" s="915" t="str">
        <f>IF(①利用申込書!D4="","",①利用申込書!D4)</f>
        <v/>
      </c>
      <c r="D2" s="915"/>
      <c r="E2" s="915"/>
      <c r="F2" s="915"/>
      <c r="G2" s="915"/>
      <c r="I2" s="3054" t="s">
        <v>390</v>
      </c>
      <c r="J2" s="2756"/>
      <c r="K2" s="2832" t="s">
        <v>720</v>
      </c>
      <c r="L2" s="2832"/>
      <c r="M2" s="2832"/>
      <c r="N2" s="2832"/>
      <c r="O2" s="3053"/>
    </row>
    <row r="3" spans="1:15" ht="36.75" customHeight="1">
      <c r="A3" s="2756" t="s">
        <v>87</v>
      </c>
      <c r="B3" s="2756"/>
      <c r="C3" s="3082" t="str">
        <f>IF(①利用申込書!BS4="","",①利用申込書!BS4)</f>
        <v/>
      </c>
      <c r="D3" s="3083"/>
      <c r="E3" s="727" t="s">
        <v>90</v>
      </c>
      <c r="F3" s="3083" t="str">
        <f>IF(①利用申込書!BS5="","",①利用申込書!BS5)</f>
        <v/>
      </c>
      <c r="G3" s="3084"/>
      <c r="I3" s="3054" t="s">
        <v>87</v>
      </c>
      <c r="J3" s="2756"/>
      <c r="K3" s="3068">
        <v>45869</v>
      </c>
      <c r="L3" s="3069"/>
      <c r="M3" s="612" t="s">
        <v>90</v>
      </c>
      <c r="N3" s="3070">
        <v>45871</v>
      </c>
      <c r="O3" s="3071"/>
    </row>
    <row r="4" spans="1:15" ht="36.75" customHeight="1">
      <c r="A4" s="2756" t="s">
        <v>391</v>
      </c>
      <c r="B4" s="2756"/>
      <c r="C4" s="2756"/>
      <c r="D4" s="2756"/>
      <c r="E4" s="2756"/>
      <c r="F4" s="2756"/>
      <c r="G4" s="2756"/>
      <c r="I4" s="3054" t="s">
        <v>391</v>
      </c>
      <c r="J4" s="2756"/>
      <c r="K4" s="2832" t="s">
        <v>572</v>
      </c>
      <c r="L4" s="2832"/>
      <c r="M4" s="2832"/>
      <c r="N4" s="2832"/>
      <c r="O4" s="3053"/>
    </row>
    <row r="5" spans="1:15" ht="36.75" customHeight="1">
      <c r="A5" s="2756" t="s">
        <v>392</v>
      </c>
      <c r="B5" s="2756"/>
      <c r="C5" s="347"/>
      <c r="D5" s="348"/>
      <c r="E5" s="349"/>
      <c r="F5" s="348"/>
      <c r="G5" s="350"/>
      <c r="I5" s="3054" t="s">
        <v>392</v>
      </c>
      <c r="J5" s="2756"/>
      <c r="K5" s="611" t="s">
        <v>577</v>
      </c>
      <c r="L5" s="348" t="s">
        <v>573</v>
      </c>
      <c r="M5" s="349"/>
      <c r="N5" s="348" t="s">
        <v>574</v>
      </c>
      <c r="O5" s="481"/>
    </row>
    <row r="6" spans="1:15" ht="36.75" customHeight="1">
      <c r="A6" s="3074" t="s">
        <v>393</v>
      </c>
      <c r="B6" s="2756"/>
      <c r="C6" s="347"/>
      <c r="D6" s="348"/>
      <c r="E6" s="349"/>
      <c r="F6" s="348"/>
      <c r="G6" s="350"/>
      <c r="I6" s="3055" t="s">
        <v>393</v>
      </c>
      <c r="J6" s="2756"/>
      <c r="K6" s="610" t="s">
        <v>576</v>
      </c>
      <c r="L6" s="348" t="s">
        <v>573</v>
      </c>
      <c r="M6" s="349"/>
      <c r="N6" s="348" t="s">
        <v>575</v>
      </c>
      <c r="O6" s="481"/>
    </row>
    <row r="7" spans="1:15" ht="36.75" customHeight="1">
      <c r="A7" s="3075" t="s">
        <v>569</v>
      </c>
      <c r="B7" s="3057"/>
      <c r="C7" s="3057"/>
      <c r="D7" s="3057"/>
      <c r="E7" s="3057"/>
      <c r="F7" s="3057"/>
      <c r="G7" s="3076"/>
      <c r="I7" s="3056" t="s">
        <v>569</v>
      </c>
      <c r="J7" s="3057"/>
      <c r="K7" s="3057"/>
      <c r="L7" s="3057"/>
      <c r="M7" s="3057"/>
      <c r="N7" s="3057"/>
      <c r="O7" s="3058"/>
    </row>
    <row r="8" spans="1:15" ht="36.75" customHeight="1">
      <c r="A8" s="3077"/>
      <c r="B8" s="3060"/>
      <c r="C8" s="3060"/>
      <c r="D8" s="3060"/>
      <c r="E8" s="3060"/>
      <c r="F8" s="3060"/>
      <c r="G8" s="3078"/>
      <c r="I8" s="3059"/>
      <c r="J8" s="3060"/>
      <c r="K8" s="3060"/>
      <c r="L8" s="3060"/>
      <c r="M8" s="3060"/>
      <c r="N8" s="3060"/>
      <c r="O8" s="3061"/>
    </row>
    <row r="9" spans="1:15" ht="36.75" customHeight="1">
      <c r="A9" s="3079"/>
      <c r="B9" s="3063"/>
      <c r="C9" s="3063"/>
      <c r="D9" s="3063"/>
      <c r="E9" s="3063"/>
      <c r="F9" s="3063"/>
      <c r="G9" s="3080"/>
      <c r="I9" s="3062"/>
      <c r="J9" s="3063"/>
      <c r="K9" s="3063"/>
      <c r="L9" s="3063"/>
      <c r="M9" s="3063"/>
      <c r="N9" s="3063"/>
      <c r="O9" s="3064"/>
    </row>
    <row r="10" spans="1:15" ht="36.75" customHeight="1">
      <c r="A10" s="346" t="s">
        <v>305</v>
      </c>
      <c r="B10" s="346" t="s">
        <v>214</v>
      </c>
      <c r="C10" s="346" t="s">
        <v>394</v>
      </c>
      <c r="D10" s="346" t="s">
        <v>395</v>
      </c>
      <c r="E10" s="2756" t="s">
        <v>396</v>
      </c>
      <c r="F10" s="2756"/>
      <c r="G10" s="2756"/>
      <c r="I10" s="490" t="s">
        <v>305</v>
      </c>
      <c r="J10" s="489" t="s">
        <v>214</v>
      </c>
      <c r="K10" s="489" t="s">
        <v>394</v>
      </c>
      <c r="L10" s="489" t="s">
        <v>395</v>
      </c>
      <c r="M10" s="2756" t="s">
        <v>396</v>
      </c>
      <c r="N10" s="2756"/>
      <c r="O10" s="3046"/>
    </row>
    <row r="11" spans="1:15" ht="36.75" customHeight="1">
      <c r="A11" s="480"/>
      <c r="B11" s="480"/>
      <c r="C11" s="480"/>
      <c r="D11" s="480"/>
      <c r="E11" s="2756"/>
      <c r="F11" s="2756"/>
      <c r="G11" s="2756"/>
      <c r="I11" s="867" t="s">
        <v>594</v>
      </c>
      <c r="J11" s="830" t="s">
        <v>578</v>
      </c>
      <c r="K11" s="830">
        <v>14</v>
      </c>
      <c r="L11" s="830" t="s">
        <v>579</v>
      </c>
      <c r="M11" s="2832" t="s">
        <v>580</v>
      </c>
      <c r="N11" s="2832"/>
      <c r="O11" s="3053"/>
    </row>
    <row r="12" spans="1:15" ht="36.75" customHeight="1">
      <c r="A12" s="480"/>
      <c r="B12" s="480"/>
      <c r="C12" s="480"/>
      <c r="D12" s="480"/>
      <c r="E12" s="2756"/>
      <c r="F12" s="2756"/>
      <c r="G12" s="2756"/>
      <c r="I12" s="490"/>
      <c r="J12" s="489"/>
      <c r="K12" s="489"/>
      <c r="L12" s="489"/>
      <c r="M12" s="2756"/>
      <c r="N12" s="2756"/>
      <c r="O12" s="3046"/>
    </row>
    <row r="13" spans="1:15" ht="36.75" customHeight="1">
      <c r="A13" s="480"/>
      <c r="B13" s="480"/>
      <c r="C13" s="480"/>
      <c r="D13" s="480"/>
      <c r="E13" s="2756"/>
      <c r="F13" s="2756"/>
      <c r="G13" s="2756"/>
      <c r="I13" s="490"/>
      <c r="J13" s="489"/>
      <c r="K13" s="489"/>
      <c r="L13" s="489"/>
      <c r="M13" s="2756"/>
      <c r="N13" s="2756"/>
      <c r="O13" s="3046"/>
    </row>
    <row r="14" spans="1:15" ht="36.75" customHeight="1">
      <c r="A14" s="480"/>
      <c r="B14" s="480"/>
      <c r="C14" s="480"/>
      <c r="D14" s="480"/>
      <c r="E14" s="2756"/>
      <c r="F14" s="2756"/>
      <c r="G14" s="2756"/>
      <c r="I14" s="490"/>
      <c r="J14" s="489"/>
      <c r="K14" s="489"/>
      <c r="L14" s="489"/>
      <c r="M14" s="2756"/>
      <c r="N14" s="2756"/>
      <c r="O14" s="3046"/>
    </row>
    <row r="15" spans="1:15" ht="36.75" customHeight="1">
      <c r="A15" s="480"/>
      <c r="B15" s="480"/>
      <c r="C15" s="480"/>
      <c r="D15" s="480"/>
      <c r="E15" s="2756"/>
      <c r="F15" s="2756"/>
      <c r="G15" s="2756"/>
      <c r="I15" s="490"/>
      <c r="J15" s="489"/>
      <c r="K15" s="489"/>
      <c r="L15" s="489"/>
      <c r="M15" s="2756"/>
      <c r="N15" s="2756"/>
      <c r="O15" s="3046"/>
    </row>
    <row r="16" spans="1:15" ht="36.75" customHeight="1">
      <c r="A16" s="480"/>
      <c r="B16" s="480"/>
      <c r="C16" s="480"/>
      <c r="D16" s="480"/>
      <c r="E16" s="2756"/>
      <c r="F16" s="2756"/>
      <c r="G16" s="2756"/>
      <c r="I16" s="490"/>
      <c r="J16" s="489"/>
      <c r="K16" s="489"/>
      <c r="L16" s="489"/>
      <c r="M16" s="2756"/>
      <c r="N16" s="2756"/>
      <c r="O16" s="3046"/>
    </row>
    <row r="17" spans="1:15" ht="36.75" customHeight="1">
      <c r="A17" s="480"/>
      <c r="B17" s="480"/>
      <c r="C17" s="480"/>
      <c r="D17" s="480"/>
      <c r="E17" s="2756"/>
      <c r="F17" s="2756"/>
      <c r="G17" s="2756"/>
      <c r="I17" s="490"/>
      <c r="J17" s="489"/>
      <c r="K17" s="489"/>
      <c r="L17" s="489"/>
      <c r="M17" s="2756"/>
      <c r="N17" s="2756"/>
      <c r="O17" s="3046"/>
    </row>
    <row r="18" spans="1:15" ht="36.75" customHeight="1">
      <c r="A18" s="480"/>
      <c r="B18" s="480"/>
      <c r="C18" s="480"/>
      <c r="D18" s="480"/>
      <c r="E18" s="2756"/>
      <c r="F18" s="2756"/>
      <c r="G18" s="2756"/>
      <c r="I18" s="490"/>
      <c r="J18" s="489"/>
      <c r="K18" s="489"/>
      <c r="L18" s="489"/>
      <c r="M18" s="2756"/>
      <c r="N18" s="2756"/>
      <c r="O18" s="3046"/>
    </row>
    <row r="19" spans="1:15" ht="36.75" customHeight="1">
      <c r="A19" s="480"/>
      <c r="B19" s="480"/>
      <c r="C19" s="480"/>
      <c r="D19" s="480"/>
      <c r="E19" s="2756"/>
      <c r="F19" s="2756"/>
      <c r="G19" s="2756"/>
      <c r="I19" s="490"/>
      <c r="J19" s="489"/>
      <c r="K19" s="489"/>
      <c r="L19" s="489"/>
      <c r="M19" s="2756"/>
      <c r="N19" s="2756"/>
      <c r="O19" s="3046"/>
    </row>
    <row r="20" spans="1:15" ht="36.75" customHeight="1">
      <c r="A20" s="480"/>
      <c r="B20" s="480"/>
      <c r="C20" s="480"/>
      <c r="D20" s="480"/>
      <c r="E20" s="2756"/>
      <c r="F20" s="2756"/>
      <c r="G20" s="2756"/>
      <c r="I20" s="490"/>
      <c r="J20" s="489"/>
      <c r="K20" s="489"/>
      <c r="L20" s="489"/>
      <c r="M20" s="2756"/>
      <c r="N20" s="2756"/>
      <c r="O20" s="3046"/>
    </row>
    <row r="21" spans="1:15" ht="36.75" customHeight="1">
      <c r="A21" s="3072" t="s">
        <v>397</v>
      </c>
      <c r="B21" s="3048"/>
      <c r="C21" s="3048"/>
      <c r="D21" s="3048"/>
      <c r="E21" s="3048"/>
      <c r="F21" s="3048"/>
      <c r="G21" s="3048"/>
      <c r="I21" s="3047" t="s">
        <v>625</v>
      </c>
      <c r="J21" s="3048"/>
      <c r="K21" s="3048"/>
      <c r="L21" s="3048"/>
      <c r="M21" s="3048"/>
      <c r="N21" s="3048"/>
      <c r="O21" s="3049"/>
    </row>
    <row r="22" spans="1:15" ht="36.75" customHeight="1" thickBot="1">
      <c r="A22" s="3073"/>
      <c r="B22" s="3073"/>
      <c r="C22" s="3073"/>
      <c r="D22" s="3073"/>
      <c r="E22" s="3073"/>
      <c r="F22" s="3073"/>
      <c r="G22" s="3073"/>
      <c r="I22" s="3050"/>
      <c r="J22" s="3051"/>
      <c r="K22" s="3051"/>
      <c r="L22" s="3051"/>
      <c r="M22" s="3051"/>
      <c r="N22" s="3051"/>
      <c r="O22" s="3052"/>
    </row>
    <row r="23" spans="1:15" ht="36.75" customHeight="1" thickTop="1"/>
  </sheetData>
  <mergeCells count="46">
    <mergeCell ref="A1:G1"/>
    <mergeCell ref="A2:B2"/>
    <mergeCell ref="A3:B3"/>
    <mergeCell ref="A4:B4"/>
    <mergeCell ref="C2:G2"/>
    <mergeCell ref="C3:D3"/>
    <mergeCell ref="F3:G3"/>
    <mergeCell ref="C4:G4"/>
    <mergeCell ref="A5:B5"/>
    <mergeCell ref="A6:B6"/>
    <mergeCell ref="E10:G10"/>
    <mergeCell ref="E11:G11"/>
    <mergeCell ref="E12:G12"/>
    <mergeCell ref="A7:G9"/>
    <mergeCell ref="E19:G19"/>
    <mergeCell ref="E20:G20"/>
    <mergeCell ref="A21:G22"/>
    <mergeCell ref="E13:G13"/>
    <mergeCell ref="E14:G14"/>
    <mergeCell ref="E15:G15"/>
    <mergeCell ref="E16:G16"/>
    <mergeCell ref="E17:G17"/>
    <mergeCell ref="E18:G18"/>
    <mergeCell ref="I1:O1"/>
    <mergeCell ref="I2:J2"/>
    <mergeCell ref="K2:O2"/>
    <mergeCell ref="I3:J3"/>
    <mergeCell ref="K3:L3"/>
    <mergeCell ref="N3:O3"/>
    <mergeCell ref="I4:J4"/>
    <mergeCell ref="K4:O4"/>
    <mergeCell ref="I5:J5"/>
    <mergeCell ref="I6:J6"/>
    <mergeCell ref="I7:O9"/>
    <mergeCell ref="M10:O10"/>
    <mergeCell ref="M11:O11"/>
    <mergeCell ref="M12:O12"/>
    <mergeCell ref="M13:O13"/>
    <mergeCell ref="M14:O14"/>
    <mergeCell ref="M20:O20"/>
    <mergeCell ref="I21:O22"/>
    <mergeCell ref="M15:O15"/>
    <mergeCell ref="M16:O16"/>
    <mergeCell ref="M17:O17"/>
    <mergeCell ref="M18:O18"/>
    <mergeCell ref="M19:O19"/>
  </mergeCells>
  <phoneticPr fontId="2"/>
  <pageMargins left="0.70866141732283472" right="0.70866141732283472" top="0.74803149606299213" bottom="0.74803149606299213" header="0.31496062992125984" footer="0.31496062992125984"/>
  <pageSetup paperSize="9" orientation="portrait" cellComments="asDisplayed" r:id="rId1"/>
  <headerFooter>
    <oddFooter>&amp;L2025年4月版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19050</xdr:colOff>
                    <xdr:row>4</xdr:row>
                    <xdr:rowOff>66675</xdr:rowOff>
                  </from>
                  <to>
                    <xdr:col>3</xdr:col>
                    <xdr:colOff>866775</xdr:colOff>
                    <xdr:row>4</xdr:row>
                    <xdr:rowOff>409575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28575</xdr:colOff>
                    <xdr:row>5</xdr:row>
                    <xdr:rowOff>66675</xdr:rowOff>
                  </from>
                  <to>
                    <xdr:col>3</xdr:col>
                    <xdr:colOff>809625</xdr:colOff>
                    <xdr:row>5</xdr:row>
                    <xdr:rowOff>409575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28575</xdr:colOff>
                    <xdr:row>4</xdr:row>
                    <xdr:rowOff>76200</xdr:rowOff>
                  </from>
                  <to>
                    <xdr:col>5</xdr:col>
                    <xdr:colOff>990600</xdr:colOff>
                    <xdr:row>4</xdr:row>
                    <xdr:rowOff>419100</xdr:rowOff>
                  </to>
                </anchor>
              </controlPr>
            </control>
          </mc:Choice>
        </mc:AlternateContent>
        <mc:AlternateContent xmlns:mc="http://schemas.openxmlformats.org/markup-compatibility/2006">
          <mc:Choice Requires="x14">
            <control shapeId="33800" r:id="rId7" name="Check Box 8">
              <controlPr defaultSize="0" autoFill="0" autoLine="0" autoPict="0">
                <anchor moveWithCells="1">
                  <from>
                    <xdr:col>5</xdr:col>
                    <xdr:colOff>28575</xdr:colOff>
                    <xdr:row>5</xdr:row>
                    <xdr:rowOff>114300</xdr:rowOff>
                  </from>
                  <to>
                    <xdr:col>5</xdr:col>
                    <xdr:colOff>857250</xdr:colOff>
                    <xdr:row>5</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59999389629810485"/>
    <pageSetUpPr fitToPage="1"/>
  </sheetPr>
  <dimension ref="A1:O138"/>
  <sheetViews>
    <sheetView view="pageBreakPreview" zoomScaleNormal="85" zoomScaleSheetLayoutView="100" zoomScalePageLayoutView="40" workbookViewId="0">
      <selection activeCell="B7" sqref="B7"/>
    </sheetView>
  </sheetViews>
  <sheetFormatPr defaultColWidth="9" defaultRowHeight="24" customHeight="1"/>
  <cols>
    <col min="1" max="1" width="7.5" style="505" customWidth="1"/>
    <col min="2" max="2" width="22.5" style="505" customWidth="1"/>
    <col min="3" max="3" width="7.5" style="505" customWidth="1"/>
    <col min="4" max="4" width="20" style="505" customWidth="1"/>
    <col min="5" max="5" width="22.5" style="505" customWidth="1"/>
    <col min="6" max="6" width="7.5" style="505" customWidth="1"/>
    <col min="7" max="7" width="20" style="505" customWidth="1"/>
    <col min="8" max="8" width="9" style="505"/>
    <col min="9" max="9" width="7.5" style="505" customWidth="1"/>
    <col min="10" max="10" width="22.5" style="505" customWidth="1"/>
    <col min="11" max="11" width="7.5" style="505" customWidth="1"/>
    <col min="12" max="12" width="20" style="505" customWidth="1"/>
    <col min="13" max="13" width="22.5" style="505" customWidth="1"/>
    <col min="14" max="14" width="7.5" style="505" customWidth="1"/>
    <col min="15" max="15" width="20" style="505" customWidth="1"/>
    <col min="16" max="16384" width="9" style="505"/>
  </cols>
  <sheetData>
    <row r="1" spans="1:15" ht="24" customHeight="1" thickTop="1">
      <c r="A1" s="3086" t="s">
        <v>88</v>
      </c>
      <c r="B1" s="3086"/>
      <c r="C1" s="3086"/>
      <c r="D1" s="3086"/>
      <c r="E1" s="3086"/>
      <c r="F1" s="3086"/>
      <c r="G1" s="3086"/>
      <c r="H1" s="3096"/>
      <c r="I1" s="3097" t="s">
        <v>88</v>
      </c>
      <c r="J1" s="3098"/>
      <c r="K1" s="3098"/>
      <c r="L1" s="3098"/>
      <c r="M1" s="3098"/>
      <c r="N1" s="3098"/>
      <c r="O1" s="3099"/>
    </row>
    <row r="2" spans="1:15" ht="24" customHeight="1" thickBot="1">
      <c r="A2" s="492" t="s">
        <v>30</v>
      </c>
      <c r="B2" s="3102" t="str">
        <f>IF(①利用申込書!D4="","",①利用申込書!D4)</f>
        <v/>
      </c>
      <c r="C2" s="3102"/>
      <c r="D2" s="3102"/>
      <c r="E2" s="3102"/>
      <c r="F2" s="3102"/>
      <c r="G2" s="3102"/>
      <c r="H2" s="3096"/>
      <c r="I2" s="506" t="s">
        <v>30</v>
      </c>
      <c r="J2" s="3088" t="s">
        <v>725</v>
      </c>
      <c r="K2" s="3088"/>
      <c r="L2" s="3088"/>
      <c r="M2" s="3088"/>
      <c r="N2" s="3088"/>
      <c r="O2" s="3089"/>
    </row>
    <row r="3" spans="1:15" ht="24" customHeight="1" thickBot="1">
      <c r="A3" s="3091" t="s">
        <v>711</v>
      </c>
      <c r="B3" s="3091"/>
      <c r="C3" s="3091"/>
      <c r="D3" s="3091"/>
      <c r="E3" s="3091"/>
      <c r="F3" s="3091"/>
      <c r="G3" s="3091"/>
      <c r="H3" s="491"/>
      <c r="I3" s="3090" t="s">
        <v>711</v>
      </c>
      <c r="J3" s="3091"/>
      <c r="K3" s="3091"/>
      <c r="L3" s="3091"/>
      <c r="M3" s="3091"/>
      <c r="N3" s="3091"/>
      <c r="O3" s="3092"/>
    </row>
    <row r="4" spans="1:15" ht="24" customHeight="1" thickBot="1">
      <c r="A4" s="3091" t="s">
        <v>106</v>
      </c>
      <c r="B4" s="3091"/>
      <c r="C4" s="3091"/>
      <c r="D4" s="3091"/>
      <c r="E4" s="3091"/>
      <c r="F4" s="3091"/>
      <c r="G4" s="3091"/>
      <c r="I4" s="3090" t="s">
        <v>106</v>
      </c>
      <c r="J4" s="3091"/>
      <c r="K4" s="3091"/>
      <c r="L4" s="3091"/>
      <c r="M4" s="3091"/>
      <c r="N4" s="3091"/>
      <c r="O4" s="3092"/>
    </row>
    <row r="5" spans="1:15" ht="24" customHeight="1" thickBot="1">
      <c r="A5" s="3100" t="s">
        <v>510</v>
      </c>
      <c r="B5" s="3094"/>
      <c r="C5" s="3094"/>
      <c r="D5" s="3094"/>
      <c r="E5" s="3094"/>
      <c r="F5" s="3094"/>
      <c r="G5" s="3101"/>
      <c r="I5" s="3093" t="s">
        <v>510</v>
      </c>
      <c r="J5" s="3094"/>
      <c r="K5" s="3094"/>
      <c r="L5" s="3094"/>
      <c r="M5" s="3094"/>
      <c r="N5" s="3094"/>
      <c r="O5" s="3095"/>
    </row>
    <row r="6" spans="1:15" ht="24" customHeight="1" thickBot="1">
      <c r="A6" s="113" t="s">
        <v>66</v>
      </c>
      <c r="B6" s="112" t="s">
        <v>21</v>
      </c>
      <c r="C6" s="111" t="s">
        <v>586</v>
      </c>
      <c r="D6" s="482" t="s">
        <v>587</v>
      </c>
      <c r="E6" s="150" t="s">
        <v>21</v>
      </c>
      <c r="F6" s="111" t="s">
        <v>586</v>
      </c>
      <c r="G6" s="483" t="s">
        <v>587</v>
      </c>
      <c r="I6" s="484" t="s">
        <v>66</v>
      </c>
      <c r="J6" s="112" t="s">
        <v>21</v>
      </c>
      <c r="K6" s="111" t="s">
        <v>586</v>
      </c>
      <c r="L6" s="482" t="s">
        <v>587</v>
      </c>
      <c r="M6" s="150" t="s">
        <v>21</v>
      </c>
      <c r="N6" s="111" t="s">
        <v>586</v>
      </c>
      <c r="O6" s="485" t="s">
        <v>587</v>
      </c>
    </row>
    <row r="7" spans="1:15" ht="24" customHeight="1">
      <c r="A7" s="493" t="s">
        <v>107</v>
      </c>
      <c r="B7" s="515"/>
      <c r="C7" s="109"/>
      <c r="D7" s="514"/>
      <c r="E7" s="516"/>
      <c r="F7" s="109"/>
      <c r="G7" s="507"/>
      <c r="H7" s="505" t="s">
        <v>590</v>
      </c>
      <c r="I7" s="494" t="s">
        <v>107</v>
      </c>
      <c r="J7" s="598" t="s">
        <v>585</v>
      </c>
      <c r="K7" s="613"/>
      <c r="L7" s="598"/>
      <c r="M7" s="614" t="s">
        <v>585</v>
      </c>
      <c r="N7" s="613"/>
      <c r="O7" s="615"/>
    </row>
    <row r="8" spans="1:15" ht="24" customHeight="1">
      <c r="A8" s="495" t="s">
        <v>108</v>
      </c>
      <c r="B8" s="517"/>
      <c r="C8" s="108"/>
      <c r="D8" s="517"/>
      <c r="E8" s="518"/>
      <c r="F8" s="108"/>
      <c r="G8" s="509"/>
      <c r="H8" s="510"/>
      <c r="I8" s="496" t="s">
        <v>108</v>
      </c>
      <c r="J8" s="598" t="s">
        <v>585</v>
      </c>
      <c r="K8" s="616"/>
      <c r="L8" s="617"/>
      <c r="M8" s="614" t="s">
        <v>585</v>
      </c>
      <c r="N8" s="616"/>
      <c r="O8" s="615"/>
    </row>
    <row r="9" spans="1:15" ht="24" customHeight="1">
      <c r="A9" s="495" t="s">
        <v>109</v>
      </c>
      <c r="B9" s="517"/>
      <c r="C9" s="151"/>
      <c r="D9" s="517"/>
      <c r="E9" s="518"/>
      <c r="F9" s="108"/>
      <c r="G9" s="509"/>
      <c r="I9" s="496" t="s">
        <v>109</v>
      </c>
      <c r="J9" s="598" t="s">
        <v>585</v>
      </c>
      <c r="K9" s="613"/>
      <c r="L9" s="617"/>
      <c r="M9" s="614" t="s">
        <v>585</v>
      </c>
      <c r="N9" s="613"/>
      <c r="O9" s="615"/>
    </row>
    <row r="10" spans="1:15" ht="24" customHeight="1">
      <c r="A10" s="495" t="s">
        <v>110</v>
      </c>
      <c r="B10" s="517"/>
      <c r="C10" s="108"/>
      <c r="D10" s="517"/>
      <c r="E10" s="518"/>
      <c r="F10" s="108"/>
      <c r="G10" s="509"/>
      <c r="I10" s="496" t="s">
        <v>110</v>
      </c>
      <c r="J10" s="598" t="s">
        <v>585</v>
      </c>
      <c r="K10" s="613"/>
      <c r="L10" s="617" t="s">
        <v>589</v>
      </c>
      <c r="M10" s="614" t="s">
        <v>591</v>
      </c>
      <c r="N10" s="613"/>
      <c r="O10" s="865" t="s">
        <v>674</v>
      </c>
    </row>
    <row r="11" spans="1:15" ht="24" customHeight="1">
      <c r="A11" s="495" t="s">
        <v>111</v>
      </c>
      <c r="B11" s="517"/>
      <c r="C11" s="108"/>
      <c r="D11" s="517"/>
      <c r="E11" s="518"/>
      <c r="F11" s="108"/>
      <c r="G11" s="509"/>
      <c r="I11" s="496" t="s">
        <v>111</v>
      </c>
      <c r="J11" s="598" t="s">
        <v>585</v>
      </c>
      <c r="K11" s="613"/>
      <c r="L11" s="617"/>
      <c r="M11" s="614" t="s">
        <v>585</v>
      </c>
      <c r="N11" s="613"/>
      <c r="O11" s="615"/>
    </row>
    <row r="12" spans="1:15" ht="24" customHeight="1">
      <c r="A12" s="495" t="s">
        <v>112</v>
      </c>
      <c r="B12" s="517"/>
      <c r="C12" s="108"/>
      <c r="D12" s="517"/>
      <c r="E12" s="518"/>
      <c r="F12" s="108"/>
      <c r="G12" s="509"/>
      <c r="I12" s="496" t="s">
        <v>112</v>
      </c>
      <c r="J12" s="598" t="s">
        <v>585</v>
      </c>
      <c r="K12" s="613"/>
      <c r="L12" s="598"/>
      <c r="M12" s="598" t="s">
        <v>585</v>
      </c>
      <c r="N12" s="613"/>
      <c r="O12" s="615"/>
    </row>
    <row r="13" spans="1:15" ht="24" customHeight="1">
      <c r="A13" s="495" t="s">
        <v>113</v>
      </c>
      <c r="B13" s="517"/>
      <c r="C13" s="108"/>
      <c r="D13" s="517"/>
      <c r="E13" s="518"/>
      <c r="F13" s="108"/>
      <c r="G13" s="509"/>
      <c r="I13" s="496" t="s">
        <v>113</v>
      </c>
      <c r="J13" s="598" t="s">
        <v>585</v>
      </c>
      <c r="K13" s="613"/>
      <c r="L13" s="598"/>
      <c r="M13" s="598" t="s">
        <v>585</v>
      </c>
      <c r="N13" s="613"/>
      <c r="O13" s="615"/>
    </row>
    <row r="14" spans="1:15" ht="24" customHeight="1">
      <c r="A14" s="495" t="s">
        <v>114</v>
      </c>
      <c r="B14" s="517"/>
      <c r="C14" s="108"/>
      <c r="D14" s="517"/>
      <c r="E14" s="518"/>
      <c r="F14" s="108"/>
      <c r="G14" s="509"/>
      <c r="I14" s="496" t="s">
        <v>114</v>
      </c>
      <c r="J14" s="598" t="s">
        <v>585</v>
      </c>
      <c r="K14" s="613"/>
      <c r="L14" s="598"/>
      <c r="M14" s="598" t="s">
        <v>585</v>
      </c>
      <c r="N14" s="613"/>
      <c r="O14" s="615"/>
    </row>
    <row r="15" spans="1:15" ht="24" customHeight="1">
      <c r="A15" s="495" t="s">
        <v>115</v>
      </c>
      <c r="B15" s="517"/>
      <c r="C15" s="108"/>
      <c r="D15" s="517"/>
      <c r="E15" s="518"/>
      <c r="F15" s="108"/>
      <c r="G15" s="509"/>
      <c r="I15" s="496" t="s">
        <v>115</v>
      </c>
      <c r="J15" s="598" t="s">
        <v>585</v>
      </c>
      <c r="K15" s="613"/>
      <c r="L15" s="598"/>
      <c r="M15" s="598" t="s">
        <v>585</v>
      </c>
      <c r="N15" s="613"/>
      <c r="O15" s="615"/>
    </row>
    <row r="16" spans="1:15" ht="24" customHeight="1" thickBot="1">
      <c r="A16" s="497" t="s">
        <v>116</v>
      </c>
      <c r="B16" s="519"/>
      <c r="C16" s="110"/>
      <c r="D16" s="519"/>
      <c r="E16" s="520"/>
      <c r="F16" s="110"/>
      <c r="G16" s="512"/>
      <c r="I16" s="498" t="s">
        <v>116</v>
      </c>
      <c r="J16" s="776" t="s">
        <v>585</v>
      </c>
      <c r="K16" s="777"/>
      <c r="L16" s="776"/>
      <c r="M16" s="776" t="s">
        <v>585</v>
      </c>
      <c r="N16" s="777"/>
      <c r="O16" s="513"/>
    </row>
    <row r="17" spans="1:15" ht="24" customHeight="1">
      <c r="A17" s="493" t="s">
        <v>117</v>
      </c>
      <c r="B17" s="514"/>
      <c r="C17" s="109"/>
      <c r="D17" s="514"/>
      <c r="E17" s="516"/>
      <c r="F17" s="109"/>
      <c r="G17" s="507"/>
      <c r="I17" s="494" t="s">
        <v>117</v>
      </c>
      <c r="J17" s="771" t="s">
        <v>585</v>
      </c>
      <c r="K17" s="772"/>
      <c r="L17" s="771"/>
      <c r="M17" s="771" t="s">
        <v>585</v>
      </c>
      <c r="N17" s="772"/>
      <c r="O17" s="775"/>
    </row>
    <row r="18" spans="1:15" ht="24" customHeight="1">
      <c r="A18" s="495" t="s">
        <v>118</v>
      </c>
      <c r="B18" s="521"/>
      <c r="C18" s="108"/>
      <c r="D18" s="517"/>
      <c r="E18" s="522"/>
      <c r="F18" s="108"/>
      <c r="G18" s="509"/>
      <c r="I18" s="496" t="s">
        <v>118</v>
      </c>
      <c r="J18" s="598" t="s">
        <v>585</v>
      </c>
      <c r="K18" s="613"/>
      <c r="L18" s="598"/>
      <c r="M18" s="598" t="s">
        <v>585</v>
      </c>
      <c r="N18" s="613"/>
      <c r="O18" s="511"/>
    </row>
    <row r="19" spans="1:15" ht="24" customHeight="1">
      <c r="A19" s="495" t="s">
        <v>119</v>
      </c>
      <c r="B19" s="517"/>
      <c r="C19" s="108"/>
      <c r="D19" s="517"/>
      <c r="E19" s="518"/>
      <c r="F19" s="108"/>
      <c r="G19" s="509"/>
      <c r="I19" s="496" t="s">
        <v>119</v>
      </c>
      <c r="J19" s="598" t="s">
        <v>585</v>
      </c>
      <c r="K19" s="613"/>
      <c r="L19" s="598"/>
      <c r="M19" s="598" t="s">
        <v>585</v>
      </c>
      <c r="N19" s="613"/>
      <c r="O19" s="511"/>
    </row>
    <row r="20" spans="1:15" ht="24" customHeight="1">
      <c r="A20" s="495" t="s">
        <v>120</v>
      </c>
      <c r="B20" s="517"/>
      <c r="C20" s="108"/>
      <c r="D20" s="517"/>
      <c r="E20" s="518"/>
      <c r="F20" s="108"/>
      <c r="G20" s="509"/>
      <c r="I20" s="496" t="s">
        <v>120</v>
      </c>
      <c r="J20" s="598" t="s">
        <v>585</v>
      </c>
      <c r="K20" s="613"/>
      <c r="L20" s="598"/>
      <c r="M20" s="598" t="s">
        <v>585</v>
      </c>
      <c r="N20" s="613"/>
      <c r="O20" s="511"/>
    </row>
    <row r="21" spans="1:15" ht="24" customHeight="1">
      <c r="A21" s="495" t="s">
        <v>121</v>
      </c>
      <c r="B21" s="517"/>
      <c r="C21" s="108"/>
      <c r="D21" s="517"/>
      <c r="E21" s="518"/>
      <c r="F21" s="108"/>
      <c r="G21" s="509"/>
      <c r="I21" s="496" t="s">
        <v>121</v>
      </c>
      <c r="J21" s="598" t="s">
        <v>585</v>
      </c>
      <c r="K21" s="613"/>
      <c r="L21" s="598"/>
      <c r="M21" s="598" t="s">
        <v>585</v>
      </c>
      <c r="N21" s="613"/>
      <c r="O21" s="511"/>
    </row>
    <row r="22" spans="1:15" ht="24" customHeight="1">
      <c r="A22" s="495" t="s">
        <v>122</v>
      </c>
      <c r="B22" s="517"/>
      <c r="C22" s="108"/>
      <c r="D22" s="517"/>
      <c r="E22" s="518"/>
      <c r="F22" s="108"/>
      <c r="G22" s="509"/>
      <c r="I22" s="496" t="s">
        <v>122</v>
      </c>
      <c r="J22" s="598" t="s">
        <v>585</v>
      </c>
      <c r="K22" s="613" t="s">
        <v>588</v>
      </c>
      <c r="L22" s="598"/>
      <c r="M22" s="614" t="s">
        <v>572</v>
      </c>
      <c r="N22" s="613" t="s">
        <v>588</v>
      </c>
      <c r="O22" s="615"/>
    </row>
    <row r="23" spans="1:15" ht="24" customHeight="1">
      <c r="A23" s="495" t="s">
        <v>123</v>
      </c>
      <c r="B23" s="517"/>
      <c r="C23" s="108"/>
      <c r="D23" s="517"/>
      <c r="E23" s="518"/>
      <c r="F23" s="108"/>
      <c r="G23" s="509"/>
      <c r="I23" s="496" t="s">
        <v>123</v>
      </c>
      <c r="J23" s="771" t="s">
        <v>571</v>
      </c>
      <c r="K23" s="772" t="s">
        <v>588</v>
      </c>
      <c r="L23" s="771"/>
      <c r="M23" s="773" t="s">
        <v>592</v>
      </c>
      <c r="N23" s="772" t="s">
        <v>588</v>
      </c>
      <c r="O23" s="864" t="s">
        <v>593</v>
      </c>
    </row>
    <row r="24" spans="1:15" ht="24" customHeight="1">
      <c r="A24" s="495" t="s">
        <v>124</v>
      </c>
      <c r="B24" s="517"/>
      <c r="C24" s="108"/>
      <c r="D24" s="517"/>
      <c r="E24" s="518"/>
      <c r="F24" s="108"/>
      <c r="G24" s="509"/>
      <c r="I24" s="496" t="s">
        <v>124</v>
      </c>
      <c r="J24" s="598" t="s">
        <v>585</v>
      </c>
      <c r="K24" s="613" t="s">
        <v>588</v>
      </c>
      <c r="L24" s="517"/>
      <c r="M24" s="518"/>
      <c r="N24" s="108"/>
      <c r="O24" s="511"/>
    </row>
    <row r="25" spans="1:15" ht="24" customHeight="1">
      <c r="A25" s="495" t="s">
        <v>125</v>
      </c>
      <c r="B25" s="523"/>
      <c r="C25" s="108"/>
      <c r="D25" s="517"/>
      <c r="E25" s="524"/>
      <c r="F25" s="108"/>
      <c r="G25" s="509"/>
      <c r="I25" s="496" t="s">
        <v>125</v>
      </c>
      <c r="J25" s="523"/>
      <c r="K25" s="108"/>
      <c r="L25" s="517"/>
      <c r="M25" s="524"/>
      <c r="N25" s="108"/>
      <c r="O25" s="511"/>
    </row>
    <row r="26" spans="1:15" ht="24" customHeight="1" thickBot="1">
      <c r="A26" s="499" t="s">
        <v>126</v>
      </c>
      <c r="B26" s="525"/>
      <c r="C26" s="107"/>
      <c r="D26" s="526"/>
      <c r="E26" s="527"/>
      <c r="F26" s="107"/>
      <c r="G26" s="512"/>
      <c r="I26" s="500" t="s">
        <v>126</v>
      </c>
      <c r="J26" s="525"/>
      <c r="K26" s="107"/>
      <c r="L26" s="526"/>
      <c r="M26" s="527"/>
      <c r="N26" s="107"/>
      <c r="O26" s="513"/>
    </row>
    <row r="27" spans="1:15" ht="24" customHeight="1">
      <c r="A27" s="501" t="s">
        <v>127</v>
      </c>
      <c r="B27" s="515"/>
      <c r="C27" s="109"/>
      <c r="D27" s="514"/>
      <c r="E27" s="528"/>
      <c r="F27" s="109"/>
      <c r="G27" s="507"/>
      <c r="I27" s="502" t="s">
        <v>127</v>
      </c>
      <c r="J27" s="515"/>
      <c r="K27" s="109"/>
      <c r="L27" s="514"/>
      <c r="M27" s="528"/>
      <c r="N27" s="109"/>
      <c r="O27" s="508"/>
    </row>
    <row r="28" spans="1:15" ht="24" customHeight="1">
      <c r="A28" s="495" t="s">
        <v>128</v>
      </c>
      <c r="B28" s="517"/>
      <c r="C28" s="108"/>
      <c r="D28" s="517"/>
      <c r="E28" s="518"/>
      <c r="F28" s="108"/>
      <c r="G28" s="509"/>
      <c r="I28" s="496" t="s">
        <v>128</v>
      </c>
      <c r="J28" s="517"/>
      <c r="K28" s="108"/>
      <c r="L28" s="517"/>
      <c r="M28" s="518"/>
      <c r="N28" s="108"/>
      <c r="O28" s="511"/>
    </row>
    <row r="29" spans="1:15" ht="24" customHeight="1">
      <c r="A29" s="495" t="s">
        <v>129</v>
      </c>
      <c r="B29" s="517"/>
      <c r="C29" s="108"/>
      <c r="D29" s="517"/>
      <c r="E29" s="518"/>
      <c r="F29" s="108"/>
      <c r="G29" s="509"/>
      <c r="I29" s="496" t="s">
        <v>129</v>
      </c>
      <c r="J29" s="517"/>
      <c r="K29" s="108"/>
      <c r="L29" s="517"/>
      <c r="M29" s="518"/>
      <c r="N29" s="108"/>
      <c r="O29" s="511"/>
    </row>
    <row r="30" spans="1:15" ht="24" customHeight="1">
      <c r="A30" s="495" t="s">
        <v>130</v>
      </c>
      <c r="B30" s="517"/>
      <c r="C30" s="108"/>
      <c r="D30" s="517"/>
      <c r="E30" s="518"/>
      <c r="F30" s="108"/>
      <c r="G30" s="509"/>
      <c r="I30" s="496" t="s">
        <v>130</v>
      </c>
      <c r="J30" s="517"/>
      <c r="K30" s="108"/>
      <c r="L30" s="517"/>
      <c r="M30" s="518"/>
      <c r="N30" s="108"/>
      <c r="O30" s="511"/>
    </row>
    <row r="31" spans="1:15" ht="24" customHeight="1">
      <c r="A31" s="495" t="s">
        <v>131</v>
      </c>
      <c r="B31" s="517"/>
      <c r="C31" s="108"/>
      <c r="D31" s="517"/>
      <c r="E31" s="518"/>
      <c r="F31" s="108"/>
      <c r="G31" s="509"/>
      <c r="I31" s="496" t="s">
        <v>131</v>
      </c>
      <c r="J31" s="517"/>
      <c r="K31" s="108"/>
      <c r="L31" s="517"/>
      <c r="M31" s="518"/>
      <c r="N31" s="108"/>
      <c r="O31" s="511"/>
    </row>
    <row r="32" spans="1:15" ht="24" customHeight="1">
      <c r="A32" s="495" t="s">
        <v>132</v>
      </c>
      <c r="B32" s="517"/>
      <c r="C32" s="108"/>
      <c r="D32" s="517"/>
      <c r="E32" s="518"/>
      <c r="F32" s="108"/>
      <c r="G32" s="509"/>
      <c r="I32" s="496" t="s">
        <v>132</v>
      </c>
      <c r="J32" s="517"/>
      <c r="K32" s="108"/>
      <c r="L32" s="517"/>
      <c r="M32" s="518"/>
      <c r="N32" s="108"/>
      <c r="O32" s="511"/>
    </row>
    <row r="33" spans="1:15" ht="24" customHeight="1">
      <c r="A33" s="495" t="s">
        <v>133</v>
      </c>
      <c r="B33" s="517"/>
      <c r="C33" s="108"/>
      <c r="D33" s="517"/>
      <c r="E33" s="518"/>
      <c r="F33" s="108"/>
      <c r="G33" s="509"/>
      <c r="I33" s="496" t="s">
        <v>133</v>
      </c>
      <c r="J33" s="517"/>
      <c r="K33" s="108"/>
      <c r="L33" s="517"/>
      <c r="M33" s="518"/>
      <c r="N33" s="108"/>
      <c r="O33" s="511"/>
    </row>
    <row r="34" spans="1:15" ht="24" customHeight="1">
      <c r="A34" s="495" t="s">
        <v>134</v>
      </c>
      <c r="B34" s="517"/>
      <c r="C34" s="108"/>
      <c r="D34" s="517"/>
      <c r="E34" s="518"/>
      <c r="F34" s="108"/>
      <c r="G34" s="509"/>
      <c r="I34" s="496" t="s">
        <v>134</v>
      </c>
      <c r="J34" s="517"/>
      <c r="K34" s="108"/>
      <c r="L34" s="517"/>
      <c r="M34" s="518"/>
      <c r="N34" s="108"/>
      <c r="O34" s="511"/>
    </row>
    <row r="35" spans="1:15" ht="24" customHeight="1">
      <c r="A35" s="495" t="s">
        <v>135</v>
      </c>
      <c r="B35" s="517"/>
      <c r="C35" s="108"/>
      <c r="D35" s="517"/>
      <c r="E35" s="518"/>
      <c r="F35" s="108"/>
      <c r="G35" s="509"/>
      <c r="I35" s="496" t="s">
        <v>135</v>
      </c>
      <c r="J35" s="517"/>
      <c r="K35" s="108"/>
      <c r="L35" s="517"/>
      <c r="M35" s="518"/>
      <c r="N35" s="108"/>
      <c r="O35" s="511"/>
    </row>
    <row r="36" spans="1:15" ht="24" customHeight="1" thickBot="1">
      <c r="A36" s="497" t="s">
        <v>136</v>
      </c>
      <c r="B36" s="519"/>
      <c r="C36" s="110"/>
      <c r="D36" s="519"/>
      <c r="E36" s="520"/>
      <c r="F36" s="110"/>
      <c r="G36" s="512"/>
      <c r="I36" s="498" t="s">
        <v>136</v>
      </c>
      <c r="J36" s="519"/>
      <c r="K36" s="110"/>
      <c r="L36" s="519"/>
      <c r="M36" s="520"/>
      <c r="N36" s="110"/>
      <c r="O36" s="513"/>
    </row>
    <row r="37" spans="1:15" ht="24" customHeight="1">
      <c r="A37" s="493" t="s">
        <v>137</v>
      </c>
      <c r="B37" s="514"/>
      <c r="C37" s="109"/>
      <c r="D37" s="514"/>
      <c r="E37" s="516"/>
      <c r="F37" s="109"/>
      <c r="G37" s="507"/>
      <c r="I37" s="494" t="s">
        <v>137</v>
      </c>
      <c r="J37" s="514"/>
      <c r="K37" s="109"/>
      <c r="L37" s="514"/>
      <c r="M37" s="516"/>
      <c r="N37" s="109"/>
      <c r="O37" s="508"/>
    </row>
    <row r="38" spans="1:15" ht="24" customHeight="1">
      <c r="A38" s="495" t="s">
        <v>138</v>
      </c>
      <c r="B38" s="521"/>
      <c r="C38" s="108"/>
      <c r="D38" s="517"/>
      <c r="E38" s="522"/>
      <c r="F38" s="108"/>
      <c r="G38" s="509"/>
      <c r="I38" s="496" t="s">
        <v>138</v>
      </c>
      <c r="J38" s="521"/>
      <c r="K38" s="108"/>
      <c r="L38" s="517"/>
      <c r="M38" s="522"/>
      <c r="N38" s="108"/>
      <c r="O38" s="511"/>
    </row>
    <row r="39" spans="1:15" ht="24" customHeight="1">
      <c r="A39" s="495" t="s">
        <v>139</v>
      </c>
      <c r="B39" s="517"/>
      <c r="C39" s="108"/>
      <c r="D39" s="517"/>
      <c r="E39" s="518"/>
      <c r="F39" s="108"/>
      <c r="G39" s="509"/>
      <c r="I39" s="496" t="s">
        <v>139</v>
      </c>
      <c r="J39" s="517"/>
      <c r="K39" s="108"/>
      <c r="L39" s="517"/>
      <c r="M39" s="518"/>
      <c r="N39" s="108"/>
      <c r="O39" s="511"/>
    </row>
    <row r="40" spans="1:15" ht="24" customHeight="1">
      <c r="A40" s="495" t="s">
        <v>140</v>
      </c>
      <c r="B40" s="517"/>
      <c r="C40" s="108"/>
      <c r="D40" s="517"/>
      <c r="E40" s="518"/>
      <c r="F40" s="108"/>
      <c r="G40" s="509"/>
      <c r="I40" s="496" t="s">
        <v>140</v>
      </c>
      <c r="J40" s="517"/>
      <c r="K40" s="108"/>
      <c r="L40" s="517"/>
      <c r="M40" s="518"/>
      <c r="N40" s="108"/>
      <c r="O40" s="511"/>
    </row>
    <row r="41" spans="1:15" ht="24" customHeight="1">
      <c r="A41" s="495" t="s">
        <v>141</v>
      </c>
      <c r="B41" s="517"/>
      <c r="C41" s="108"/>
      <c r="D41" s="517"/>
      <c r="E41" s="518"/>
      <c r="F41" s="108"/>
      <c r="G41" s="509"/>
      <c r="I41" s="496" t="s">
        <v>141</v>
      </c>
      <c r="J41" s="517"/>
      <c r="K41" s="108"/>
      <c r="L41" s="517"/>
      <c r="M41" s="518"/>
      <c r="N41" s="108"/>
      <c r="O41" s="511"/>
    </row>
    <row r="42" spans="1:15" ht="24" customHeight="1">
      <c r="A42" s="495" t="s">
        <v>142</v>
      </c>
      <c r="B42" s="517"/>
      <c r="C42" s="108"/>
      <c r="D42" s="517"/>
      <c r="E42" s="518"/>
      <c r="F42" s="108"/>
      <c r="G42" s="509"/>
      <c r="I42" s="496" t="s">
        <v>142</v>
      </c>
      <c r="J42" s="517"/>
      <c r="K42" s="108"/>
      <c r="L42" s="517"/>
      <c r="M42" s="518"/>
      <c r="N42" s="108"/>
      <c r="O42" s="511"/>
    </row>
    <row r="43" spans="1:15" ht="24" customHeight="1">
      <c r="A43" s="495" t="s">
        <v>143</v>
      </c>
      <c r="B43" s="517"/>
      <c r="C43" s="108"/>
      <c r="D43" s="517"/>
      <c r="E43" s="518"/>
      <c r="F43" s="108"/>
      <c r="G43" s="509"/>
      <c r="I43" s="496" t="s">
        <v>143</v>
      </c>
      <c r="J43" s="517"/>
      <c r="K43" s="108"/>
      <c r="L43" s="517"/>
      <c r="M43" s="518"/>
      <c r="N43" s="108"/>
      <c r="O43" s="511"/>
    </row>
    <row r="44" spans="1:15" ht="24" customHeight="1">
      <c r="A44" s="495" t="s">
        <v>144</v>
      </c>
      <c r="B44" s="517"/>
      <c r="C44" s="108"/>
      <c r="D44" s="517"/>
      <c r="E44" s="518"/>
      <c r="F44" s="108"/>
      <c r="G44" s="509"/>
      <c r="I44" s="496" t="s">
        <v>144</v>
      </c>
      <c r="J44" s="517"/>
      <c r="K44" s="108"/>
      <c r="L44" s="517"/>
      <c r="M44" s="518"/>
      <c r="N44" s="108"/>
      <c r="O44" s="511"/>
    </row>
    <row r="45" spans="1:15" ht="24" customHeight="1">
      <c r="A45" s="495" t="s">
        <v>145</v>
      </c>
      <c r="B45" s="523"/>
      <c r="C45" s="108"/>
      <c r="D45" s="517"/>
      <c r="E45" s="524"/>
      <c r="F45" s="108"/>
      <c r="G45" s="509"/>
      <c r="I45" s="496" t="s">
        <v>145</v>
      </c>
      <c r="J45" s="523"/>
      <c r="K45" s="108"/>
      <c r="L45" s="517"/>
      <c r="M45" s="524"/>
      <c r="N45" s="108"/>
      <c r="O45" s="511"/>
    </row>
    <row r="46" spans="1:15" ht="24" customHeight="1" thickBot="1">
      <c r="A46" s="499" t="s">
        <v>146</v>
      </c>
      <c r="B46" s="525"/>
      <c r="C46" s="107"/>
      <c r="D46" s="526"/>
      <c r="E46" s="527"/>
      <c r="F46" s="107"/>
      <c r="G46" s="512"/>
      <c r="I46" s="858" t="s">
        <v>146</v>
      </c>
      <c r="J46" s="859"/>
      <c r="K46" s="866"/>
      <c r="L46" s="861"/>
      <c r="M46" s="859"/>
      <c r="N46" s="866"/>
      <c r="O46" s="863"/>
    </row>
    <row r="47" spans="1:15" ht="24" customHeight="1">
      <c r="A47" s="503"/>
      <c r="B47" s="529"/>
      <c r="C47" s="131"/>
      <c r="D47" s="530"/>
      <c r="E47" s="529"/>
      <c r="F47" s="131"/>
      <c r="G47" s="487"/>
      <c r="I47" s="778"/>
      <c r="J47" s="529"/>
      <c r="K47" s="131"/>
      <c r="L47" s="530"/>
      <c r="M47" s="529"/>
      <c r="N47" s="131"/>
      <c r="O47" s="779"/>
    </row>
    <row r="48" spans="1:15" ht="24" customHeight="1">
      <c r="A48" s="3086" t="s">
        <v>88</v>
      </c>
      <c r="B48" s="3086"/>
      <c r="C48" s="3086"/>
      <c r="D48" s="3086"/>
      <c r="E48" s="3086"/>
      <c r="F48" s="3086"/>
      <c r="G48" s="3086"/>
      <c r="I48" s="3085" t="s">
        <v>88</v>
      </c>
      <c r="J48" s="3086"/>
      <c r="K48" s="3086"/>
      <c r="L48" s="3086"/>
      <c r="M48" s="3086"/>
      <c r="N48" s="3086"/>
      <c r="O48" s="3087"/>
    </row>
    <row r="49" spans="1:15" ht="24" customHeight="1" thickBot="1">
      <c r="A49" s="492" t="s">
        <v>30</v>
      </c>
      <c r="B49" s="3102">
        <f>①利用申込書!D4</f>
        <v>0</v>
      </c>
      <c r="C49" s="3102"/>
      <c r="D49" s="3102"/>
      <c r="E49" s="3102"/>
      <c r="F49" s="3102"/>
      <c r="G49" s="3102"/>
      <c r="I49" s="506" t="s">
        <v>30</v>
      </c>
      <c r="J49" s="3088" t="s">
        <v>720</v>
      </c>
      <c r="K49" s="3088"/>
      <c r="L49" s="3088"/>
      <c r="M49" s="3088"/>
      <c r="N49" s="3088"/>
      <c r="O49" s="3089"/>
    </row>
    <row r="50" spans="1:15" ht="24" customHeight="1" thickBot="1">
      <c r="A50" s="3091" t="s">
        <v>106</v>
      </c>
      <c r="B50" s="3091"/>
      <c r="C50" s="3091"/>
      <c r="D50" s="3091"/>
      <c r="E50" s="3091"/>
      <c r="F50" s="3091"/>
      <c r="G50" s="3091"/>
      <c r="I50" s="3090" t="s">
        <v>106</v>
      </c>
      <c r="J50" s="3091"/>
      <c r="K50" s="3091"/>
      <c r="L50" s="3091"/>
      <c r="M50" s="3091"/>
      <c r="N50" s="3091"/>
      <c r="O50" s="3092"/>
    </row>
    <row r="51" spans="1:15" ht="24" customHeight="1" thickBot="1">
      <c r="A51" s="3100" t="s">
        <v>511</v>
      </c>
      <c r="B51" s="3094"/>
      <c r="C51" s="3094"/>
      <c r="D51" s="3094"/>
      <c r="E51" s="3094"/>
      <c r="F51" s="3094"/>
      <c r="G51" s="3101"/>
      <c r="I51" s="3093" t="s">
        <v>511</v>
      </c>
      <c r="J51" s="3094"/>
      <c r="K51" s="3094"/>
      <c r="L51" s="3094"/>
      <c r="M51" s="3094"/>
      <c r="N51" s="3094"/>
      <c r="O51" s="3095"/>
    </row>
    <row r="52" spans="1:15" ht="24" customHeight="1" thickBot="1">
      <c r="A52" s="113" t="s">
        <v>66</v>
      </c>
      <c r="B52" s="112" t="s">
        <v>21</v>
      </c>
      <c r="C52" s="111" t="s">
        <v>586</v>
      </c>
      <c r="D52" s="482" t="s">
        <v>587</v>
      </c>
      <c r="E52" s="150" t="s">
        <v>21</v>
      </c>
      <c r="F52" s="111" t="s">
        <v>586</v>
      </c>
      <c r="G52" s="483" t="s">
        <v>587</v>
      </c>
      <c r="I52" s="484" t="s">
        <v>66</v>
      </c>
      <c r="J52" s="112" t="s">
        <v>21</v>
      </c>
      <c r="K52" s="111" t="s">
        <v>586</v>
      </c>
      <c r="L52" s="482" t="s">
        <v>587</v>
      </c>
      <c r="M52" s="150" t="s">
        <v>21</v>
      </c>
      <c r="N52" s="111" t="s">
        <v>586</v>
      </c>
      <c r="O52" s="485" t="s">
        <v>587</v>
      </c>
    </row>
    <row r="53" spans="1:15" ht="24" customHeight="1">
      <c r="A53" s="493" t="s">
        <v>107</v>
      </c>
      <c r="B53" s="515"/>
      <c r="C53" s="109"/>
      <c r="D53" s="514"/>
      <c r="E53" s="516"/>
      <c r="F53" s="109"/>
      <c r="G53" s="507"/>
      <c r="I53" s="494" t="s">
        <v>107</v>
      </c>
      <c r="J53" s="598" t="s">
        <v>585</v>
      </c>
      <c r="K53" s="613"/>
      <c r="L53" s="598"/>
      <c r="M53" s="614" t="s">
        <v>585</v>
      </c>
      <c r="N53" s="613"/>
      <c r="O53" s="615"/>
    </row>
    <row r="54" spans="1:15" ht="24" customHeight="1">
      <c r="A54" s="495" t="s">
        <v>108</v>
      </c>
      <c r="B54" s="517"/>
      <c r="C54" s="108"/>
      <c r="D54" s="517"/>
      <c r="E54" s="518"/>
      <c r="F54" s="108"/>
      <c r="G54" s="509"/>
      <c r="I54" s="496" t="s">
        <v>108</v>
      </c>
      <c r="J54" s="598" t="s">
        <v>585</v>
      </c>
      <c r="K54" s="616"/>
      <c r="L54" s="617"/>
      <c r="M54" s="614" t="s">
        <v>585</v>
      </c>
      <c r="N54" s="616"/>
      <c r="O54" s="615"/>
    </row>
    <row r="55" spans="1:15" ht="24" customHeight="1">
      <c r="A55" s="495" t="s">
        <v>109</v>
      </c>
      <c r="B55" s="517"/>
      <c r="C55" s="151"/>
      <c r="D55" s="517"/>
      <c r="E55" s="518"/>
      <c r="F55" s="151"/>
      <c r="G55" s="509"/>
      <c r="I55" s="496" t="s">
        <v>109</v>
      </c>
      <c r="J55" s="598" t="s">
        <v>585</v>
      </c>
      <c r="K55" s="613"/>
      <c r="L55" s="617"/>
      <c r="M55" s="614" t="s">
        <v>585</v>
      </c>
      <c r="N55" s="613"/>
      <c r="O55" s="615"/>
    </row>
    <row r="56" spans="1:15" ht="24" customHeight="1">
      <c r="A56" s="495" t="s">
        <v>110</v>
      </c>
      <c r="B56" s="517"/>
      <c r="C56" s="108"/>
      <c r="D56" s="517"/>
      <c r="E56" s="518"/>
      <c r="F56" s="108"/>
      <c r="G56" s="509"/>
      <c r="I56" s="496" t="s">
        <v>110</v>
      </c>
      <c r="J56" s="598" t="s">
        <v>585</v>
      </c>
      <c r="K56" s="613"/>
      <c r="L56" s="617"/>
      <c r="M56" s="614" t="s">
        <v>585</v>
      </c>
      <c r="N56" s="613"/>
      <c r="O56" s="619"/>
    </row>
    <row r="57" spans="1:15" ht="24" customHeight="1">
      <c r="A57" s="495" t="s">
        <v>111</v>
      </c>
      <c r="B57" s="517"/>
      <c r="C57" s="108"/>
      <c r="D57" s="517"/>
      <c r="E57" s="518"/>
      <c r="F57" s="108"/>
      <c r="G57" s="509"/>
      <c r="I57" s="496" t="s">
        <v>111</v>
      </c>
      <c r="J57" s="598" t="s">
        <v>585</v>
      </c>
      <c r="K57" s="613"/>
      <c r="L57" s="617"/>
      <c r="M57" s="614" t="s">
        <v>585</v>
      </c>
      <c r="N57" s="613"/>
      <c r="O57" s="615"/>
    </row>
    <row r="58" spans="1:15" ht="24" customHeight="1">
      <c r="A58" s="495" t="s">
        <v>112</v>
      </c>
      <c r="B58" s="517"/>
      <c r="C58" s="108"/>
      <c r="D58" s="517"/>
      <c r="E58" s="518"/>
      <c r="F58" s="108"/>
      <c r="G58" s="509"/>
      <c r="I58" s="496" t="s">
        <v>112</v>
      </c>
      <c r="J58" s="598" t="s">
        <v>585</v>
      </c>
      <c r="K58" s="613"/>
      <c r="L58" s="598"/>
      <c r="M58" s="598" t="s">
        <v>585</v>
      </c>
      <c r="N58" s="613"/>
      <c r="O58" s="615"/>
    </row>
    <row r="59" spans="1:15" ht="24" customHeight="1">
      <c r="A59" s="495" t="s">
        <v>113</v>
      </c>
      <c r="B59" s="517"/>
      <c r="C59" s="108"/>
      <c r="D59" s="517"/>
      <c r="E59" s="518"/>
      <c r="F59" s="108"/>
      <c r="G59" s="509"/>
      <c r="I59" s="496" t="s">
        <v>113</v>
      </c>
      <c r="J59" s="598" t="s">
        <v>585</v>
      </c>
      <c r="K59" s="613"/>
      <c r="L59" s="598"/>
      <c r="M59" s="598" t="s">
        <v>585</v>
      </c>
      <c r="N59" s="613"/>
      <c r="O59" s="615"/>
    </row>
    <row r="60" spans="1:15" ht="24" customHeight="1">
      <c r="A60" s="495" t="s">
        <v>114</v>
      </c>
      <c r="B60" s="517"/>
      <c r="C60" s="108"/>
      <c r="D60" s="517"/>
      <c r="E60" s="518"/>
      <c r="F60" s="108"/>
      <c r="G60" s="509"/>
      <c r="I60" s="496" t="s">
        <v>114</v>
      </c>
      <c r="J60" s="598" t="s">
        <v>585</v>
      </c>
      <c r="K60" s="613"/>
      <c r="L60" s="598"/>
      <c r="M60" s="598" t="s">
        <v>585</v>
      </c>
      <c r="N60" s="613"/>
      <c r="O60" s="615"/>
    </row>
    <row r="61" spans="1:15" ht="24" customHeight="1">
      <c r="A61" s="495" t="s">
        <v>115</v>
      </c>
      <c r="B61" s="517"/>
      <c r="C61" s="108"/>
      <c r="D61" s="517"/>
      <c r="E61" s="518"/>
      <c r="F61" s="108"/>
      <c r="G61" s="509"/>
      <c r="I61" s="496" t="s">
        <v>115</v>
      </c>
      <c r="J61" s="598" t="s">
        <v>585</v>
      </c>
      <c r="K61" s="613"/>
      <c r="L61" s="598"/>
      <c r="M61" s="598" t="s">
        <v>585</v>
      </c>
      <c r="N61" s="613"/>
      <c r="O61" s="615"/>
    </row>
    <row r="62" spans="1:15" ht="24" customHeight="1" thickBot="1">
      <c r="A62" s="497" t="s">
        <v>116</v>
      </c>
      <c r="B62" s="519"/>
      <c r="C62" s="110"/>
      <c r="D62" s="519"/>
      <c r="E62" s="520"/>
      <c r="F62" s="110"/>
      <c r="G62" s="512"/>
      <c r="I62" s="498" t="s">
        <v>116</v>
      </c>
      <c r="J62" s="776" t="s">
        <v>585</v>
      </c>
      <c r="K62" s="777"/>
      <c r="L62" s="776"/>
      <c r="M62" s="776" t="s">
        <v>585</v>
      </c>
      <c r="N62" s="777"/>
      <c r="O62" s="513"/>
    </row>
    <row r="63" spans="1:15" ht="24" customHeight="1">
      <c r="A63" s="493" t="s">
        <v>117</v>
      </c>
      <c r="B63" s="514"/>
      <c r="C63" s="109"/>
      <c r="D63" s="514"/>
      <c r="E63" s="516"/>
      <c r="F63" s="109"/>
      <c r="G63" s="507"/>
      <c r="I63" s="494" t="s">
        <v>117</v>
      </c>
      <c r="J63" s="771" t="s">
        <v>585</v>
      </c>
      <c r="K63" s="772"/>
      <c r="L63" s="771"/>
      <c r="M63" s="771" t="s">
        <v>585</v>
      </c>
      <c r="N63" s="772"/>
      <c r="O63" s="775"/>
    </row>
    <row r="64" spans="1:15" ht="24" customHeight="1">
      <c r="A64" s="495" t="s">
        <v>118</v>
      </c>
      <c r="B64" s="521"/>
      <c r="C64" s="108"/>
      <c r="D64" s="517"/>
      <c r="E64" s="522"/>
      <c r="F64" s="108"/>
      <c r="G64" s="509"/>
      <c r="I64" s="496" t="s">
        <v>118</v>
      </c>
      <c r="J64" s="598" t="s">
        <v>585</v>
      </c>
      <c r="K64" s="613"/>
      <c r="L64" s="598"/>
      <c r="M64" s="598" t="s">
        <v>585</v>
      </c>
      <c r="N64" s="613"/>
      <c r="O64" s="511"/>
    </row>
    <row r="65" spans="1:15" ht="24" customHeight="1">
      <c r="A65" s="495" t="s">
        <v>119</v>
      </c>
      <c r="B65" s="517"/>
      <c r="C65" s="108"/>
      <c r="D65" s="517"/>
      <c r="E65" s="518"/>
      <c r="F65" s="108"/>
      <c r="G65" s="509"/>
      <c r="I65" s="496" t="s">
        <v>119</v>
      </c>
      <c r="J65" s="598" t="s">
        <v>585</v>
      </c>
      <c r="K65" s="613"/>
      <c r="L65" s="598"/>
      <c r="M65" s="598" t="s">
        <v>585</v>
      </c>
      <c r="N65" s="613"/>
      <c r="O65" s="511"/>
    </row>
    <row r="66" spans="1:15" ht="24" customHeight="1">
      <c r="A66" s="495" t="s">
        <v>120</v>
      </c>
      <c r="B66" s="517"/>
      <c r="C66" s="108"/>
      <c r="D66" s="517"/>
      <c r="E66" s="518"/>
      <c r="F66" s="108"/>
      <c r="G66" s="509"/>
      <c r="I66" s="496" t="s">
        <v>120</v>
      </c>
      <c r="J66" s="598" t="s">
        <v>585</v>
      </c>
      <c r="K66" s="613"/>
      <c r="L66" s="598"/>
      <c r="M66" s="598" t="s">
        <v>585</v>
      </c>
      <c r="N66" s="613"/>
      <c r="O66" s="511"/>
    </row>
    <row r="67" spans="1:15" ht="24" customHeight="1">
      <c r="A67" s="495" t="s">
        <v>121</v>
      </c>
      <c r="B67" s="517"/>
      <c r="C67" s="108"/>
      <c r="D67" s="517"/>
      <c r="E67" s="518"/>
      <c r="F67" s="108"/>
      <c r="G67" s="509"/>
      <c r="I67" s="496" t="s">
        <v>121</v>
      </c>
      <c r="J67" s="598" t="s">
        <v>585</v>
      </c>
      <c r="K67" s="613"/>
      <c r="L67" s="598"/>
      <c r="M67" s="598" t="s">
        <v>585</v>
      </c>
      <c r="N67" s="613"/>
      <c r="O67" s="511"/>
    </row>
    <row r="68" spans="1:15" ht="24" customHeight="1">
      <c r="A68" s="495" t="s">
        <v>122</v>
      </c>
      <c r="B68" s="517"/>
      <c r="C68" s="108"/>
      <c r="D68" s="517"/>
      <c r="E68" s="518"/>
      <c r="F68" s="108"/>
      <c r="G68" s="509"/>
      <c r="I68" s="496" t="s">
        <v>122</v>
      </c>
      <c r="J68" s="598" t="s">
        <v>585</v>
      </c>
      <c r="K68" s="613" t="s">
        <v>588</v>
      </c>
      <c r="L68" s="598"/>
      <c r="M68" s="598" t="s">
        <v>585</v>
      </c>
      <c r="N68" s="613" t="s">
        <v>588</v>
      </c>
      <c r="O68" s="615"/>
    </row>
    <row r="69" spans="1:15" ht="24" customHeight="1">
      <c r="A69" s="495" t="s">
        <v>123</v>
      </c>
      <c r="B69" s="517"/>
      <c r="C69" s="108"/>
      <c r="D69" s="517"/>
      <c r="E69" s="518"/>
      <c r="F69" s="108"/>
      <c r="G69" s="509"/>
      <c r="I69" s="496" t="s">
        <v>123</v>
      </c>
      <c r="J69" s="598" t="s">
        <v>585</v>
      </c>
      <c r="K69" s="772" t="s">
        <v>588</v>
      </c>
      <c r="L69" s="771"/>
      <c r="M69" s="598" t="s">
        <v>585</v>
      </c>
      <c r="N69" s="772" t="s">
        <v>588</v>
      </c>
      <c r="O69" s="774"/>
    </row>
    <row r="70" spans="1:15" ht="24" customHeight="1">
      <c r="A70" s="495" t="s">
        <v>124</v>
      </c>
      <c r="B70" s="517"/>
      <c r="C70" s="108"/>
      <c r="D70" s="517"/>
      <c r="E70" s="518"/>
      <c r="F70" s="108"/>
      <c r="G70" s="509"/>
      <c r="I70" s="496" t="s">
        <v>124</v>
      </c>
      <c r="J70" s="598" t="s">
        <v>585</v>
      </c>
      <c r="K70" s="108" t="s">
        <v>588</v>
      </c>
      <c r="L70" s="517"/>
      <c r="M70" s="518"/>
      <c r="N70" s="108"/>
      <c r="O70" s="511"/>
    </row>
    <row r="71" spans="1:15" ht="24" customHeight="1">
      <c r="A71" s="495" t="s">
        <v>125</v>
      </c>
      <c r="B71" s="523"/>
      <c r="C71" s="108"/>
      <c r="D71" s="517"/>
      <c r="E71" s="524"/>
      <c r="F71" s="108"/>
      <c r="G71" s="509"/>
      <c r="I71" s="496" t="s">
        <v>125</v>
      </c>
      <c r="J71" s="523"/>
      <c r="K71" s="108"/>
      <c r="L71" s="517"/>
      <c r="M71" s="524"/>
      <c r="N71" s="108"/>
      <c r="O71" s="511"/>
    </row>
    <row r="72" spans="1:15" ht="24" customHeight="1" thickBot="1">
      <c r="A72" s="499" t="s">
        <v>126</v>
      </c>
      <c r="B72" s="525"/>
      <c r="C72" s="107"/>
      <c r="D72" s="526"/>
      <c r="E72" s="527"/>
      <c r="F72" s="107"/>
      <c r="G72" s="512"/>
      <c r="I72" s="500" t="s">
        <v>126</v>
      </c>
      <c r="J72" s="525"/>
      <c r="K72" s="107"/>
      <c r="L72" s="526"/>
      <c r="M72" s="527"/>
      <c r="N72" s="107"/>
      <c r="O72" s="513"/>
    </row>
    <row r="73" spans="1:15" ht="24" customHeight="1">
      <c r="A73" s="501" t="s">
        <v>127</v>
      </c>
      <c r="B73" s="515"/>
      <c r="C73" s="109"/>
      <c r="D73" s="514"/>
      <c r="E73" s="528"/>
      <c r="F73" s="109"/>
      <c r="G73" s="507"/>
      <c r="I73" s="502" t="s">
        <v>127</v>
      </c>
      <c r="J73" s="515"/>
      <c r="K73" s="109"/>
      <c r="L73" s="514"/>
      <c r="M73" s="528"/>
      <c r="N73" s="109"/>
      <c r="O73" s="508"/>
    </row>
    <row r="74" spans="1:15" ht="24" customHeight="1">
      <c r="A74" s="495" t="s">
        <v>128</v>
      </c>
      <c r="B74" s="517"/>
      <c r="C74" s="108"/>
      <c r="D74" s="517"/>
      <c r="E74" s="518"/>
      <c r="F74" s="108"/>
      <c r="G74" s="509"/>
      <c r="I74" s="496" t="s">
        <v>128</v>
      </c>
      <c r="J74" s="517"/>
      <c r="K74" s="108"/>
      <c r="L74" s="517"/>
      <c r="M74" s="518"/>
      <c r="N74" s="108"/>
      <c r="O74" s="511"/>
    </row>
    <row r="75" spans="1:15" ht="24" customHeight="1">
      <c r="A75" s="495" t="s">
        <v>129</v>
      </c>
      <c r="B75" s="517"/>
      <c r="C75" s="108"/>
      <c r="D75" s="517"/>
      <c r="E75" s="518"/>
      <c r="F75" s="108"/>
      <c r="G75" s="509"/>
      <c r="I75" s="496" t="s">
        <v>129</v>
      </c>
      <c r="J75" s="517"/>
      <c r="K75" s="108"/>
      <c r="L75" s="517"/>
      <c r="M75" s="518"/>
      <c r="N75" s="108"/>
      <c r="O75" s="511"/>
    </row>
    <row r="76" spans="1:15" ht="24" customHeight="1">
      <c r="A76" s="495" t="s">
        <v>130</v>
      </c>
      <c r="B76" s="517"/>
      <c r="C76" s="108"/>
      <c r="D76" s="517"/>
      <c r="E76" s="518"/>
      <c r="F76" s="108"/>
      <c r="G76" s="509"/>
      <c r="I76" s="496" t="s">
        <v>130</v>
      </c>
      <c r="J76" s="517"/>
      <c r="K76" s="108"/>
      <c r="L76" s="517"/>
      <c r="M76" s="518"/>
      <c r="N76" s="108"/>
      <c r="O76" s="511"/>
    </row>
    <row r="77" spans="1:15" ht="24" customHeight="1">
      <c r="A77" s="495" t="s">
        <v>131</v>
      </c>
      <c r="B77" s="517"/>
      <c r="C77" s="108"/>
      <c r="D77" s="517"/>
      <c r="E77" s="518"/>
      <c r="F77" s="108"/>
      <c r="G77" s="509"/>
      <c r="I77" s="496" t="s">
        <v>131</v>
      </c>
      <c r="J77" s="517"/>
      <c r="K77" s="108"/>
      <c r="L77" s="517"/>
      <c r="M77" s="518"/>
      <c r="N77" s="108"/>
      <c r="O77" s="511"/>
    </row>
    <row r="78" spans="1:15" ht="24" customHeight="1">
      <c r="A78" s="495" t="s">
        <v>132</v>
      </c>
      <c r="B78" s="517"/>
      <c r="C78" s="108"/>
      <c r="D78" s="517"/>
      <c r="E78" s="518"/>
      <c r="F78" s="108"/>
      <c r="G78" s="509"/>
      <c r="I78" s="496" t="s">
        <v>132</v>
      </c>
      <c r="J78" s="517"/>
      <c r="K78" s="108"/>
      <c r="L78" s="517"/>
      <c r="M78" s="518"/>
      <c r="N78" s="108"/>
      <c r="O78" s="511"/>
    </row>
    <row r="79" spans="1:15" ht="24" customHeight="1">
      <c r="A79" s="495" t="s">
        <v>133</v>
      </c>
      <c r="B79" s="517"/>
      <c r="C79" s="108"/>
      <c r="D79" s="517"/>
      <c r="E79" s="518"/>
      <c r="F79" s="108"/>
      <c r="G79" s="509"/>
      <c r="I79" s="496" t="s">
        <v>133</v>
      </c>
      <c r="J79" s="517"/>
      <c r="K79" s="108"/>
      <c r="L79" s="517"/>
      <c r="M79" s="518"/>
      <c r="N79" s="108"/>
      <c r="O79" s="511"/>
    </row>
    <row r="80" spans="1:15" ht="24" customHeight="1">
      <c r="A80" s="495" t="s">
        <v>134</v>
      </c>
      <c r="B80" s="517"/>
      <c r="C80" s="108"/>
      <c r="D80" s="517"/>
      <c r="E80" s="518"/>
      <c r="F80" s="108"/>
      <c r="G80" s="509"/>
      <c r="I80" s="496" t="s">
        <v>134</v>
      </c>
      <c r="J80" s="517"/>
      <c r="K80" s="108"/>
      <c r="L80" s="517"/>
      <c r="M80" s="518"/>
      <c r="N80" s="108"/>
      <c r="O80" s="511"/>
    </row>
    <row r="81" spans="1:15" ht="24" customHeight="1">
      <c r="A81" s="495" t="s">
        <v>135</v>
      </c>
      <c r="B81" s="517"/>
      <c r="C81" s="108"/>
      <c r="D81" s="517"/>
      <c r="E81" s="518"/>
      <c r="F81" s="108"/>
      <c r="G81" s="509"/>
      <c r="I81" s="496" t="s">
        <v>135</v>
      </c>
      <c r="J81" s="517"/>
      <c r="K81" s="108"/>
      <c r="L81" s="517"/>
      <c r="M81" s="518"/>
      <c r="N81" s="108"/>
      <c r="O81" s="511"/>
    </row>
    <row r="82" spans="1:15" ht="24" customHeight="1" thickBot="1">
      <c r="A82" s="497" t="s">
        <v>136</v>
      </c>
      <c r="B82" s="519"/>
      <c r="C82" s="110"/>
      <c r="D82" s="519"/>
      <c r="E82" s="520"/>
      <c r="F82" s="110"/>
      <c r="G82" s="512"/>
      <c r="I82" s="498" t="s">
        <v>136</v>
      </c>
      <c r="J82" s="519"/>
      <c r="K82" s="110"/>
      <c r="L82" s="519"/>
      <c r="M82" s="520"/>
      <c r="N82" s="110"/>
      <c r="O82" s="513"/>
    </row>
    <row r="83" spans="1:15" ht="24" customHeight="1">
      <c r="A83" s="493" t="s">
        <v>137</v>
      </c>
      <c r="B83" s="514"/>
      <c r="C83" s="109"/>
      <c r="D83" s="514"/>
      <c r="E83" s="516"/>
      <c r="F83" s="109"/>
      <c r="G83" s="507"/>
      <c r="I83" s="494" t="s">
        <v>137</v>
      </c>
      <c r="J83" s="514"/>
      <c r="K83" s="109"/>
      <c r="L83" s="514"/>
      <c r="M83" s="516"/>
      <c r="N83" s="109"/>
      <c r="O83" s="508"/>
    </row>
    <row r="84" spans="1:15" ht="24" customHeight="1">
      <c r="A84" s="495" t="s">
        <v>138</v>
      </c>
      <c r="B84" s="521"/>
      <c r="C84" s="108"/>
      <c r="D84" s="517"/>
      <c r="E84" s="522"/>
      <c r="F84" s="108"/>
      <c r="G84" s="509"/>
      <c r="I84" s="496" t="s">
        <v>138</v>
      </c>
      <c r="J84" s="521"/>
      <c r="K84" s="108"/>
      <c r="L84" s="517"/>
      <c r="M84" s="522"/>
      <c r="N84" s="108"/>
      <c r="O84" s="511"/>
    </row>
    <row r="85" spans="1:15" ht="24" customHeight="1">
      <c r="A85" s="495" t="s">
        <v>139</v>
      </c>
      <c r="B85" s="517"/>
      <c r="C85" s="108"/>
      <c r="D85" s="517"/>
      <c r="E85" s="518"/>
      <c r="F85" s="108"/>
      <c r="G85" s="509"/>
      <c r="I85" s="496" t="s">
        <v>139</v>
      </c>
      <c r="J85" s="517"/>
      <c r="K85" s="108"/>
      <c r="L85" s="517"/>
      <c r="M85" s="518"/>
      <c r="N85" s="108"/>
      <c r="O85" s="511"/>
    </row>
    <row r="86" spans="1:15" ht="24" customHeight="1">
      <c r="A86" s="495" t="s">
        <v>140</v>
      </c>
      <c r="B86" s="517"/>
      <c r="C86" s="108"/>
      <c r="D86" s="517"/>
      <c r="E86" s="518"/>
      <c r="F86" s="108"/>
      <c r="G86" s="509"/>
      <c r="I86" s="496" t="s">
        <v>140</v>
      </c>
      <c r="J86" s="517"/>
      <c r="K86" s="108"/>
      <c r="L86" s="517"/>
      <c r="M86" s="518"/>
      <c r="N86" s="108"/>
      <c r="O86" s="511"/>
    </row>
    <row r="87" spans="1:15" ht="24" customHeight="1">
      <c r="A87" s="495" t="s">
        <v>141</v>
      </c>
      <c r="B87" s="517"/>
      <c r="C87" s="108"/>
      <c r="D87" s="517"/>
      <c r="E87" s="518"/>
      <c r="F87" s="108"/>
      <c r="G87" s="509"/>
      <c r="I87" s="496" t="s">
        <v>141</v>
      </c>
      <c r="J87" s="517"/>
      <c r="K87" s="108"/>
      <c r="L87" s="517"/>
      <c r="M87" s="518"/>
      <c r="N87" s="108"/>
      <c r="O87" s="511"/>
    </row>
    <row r="88" spans="1:15" ht="24" customHeight="1">
      <c r="A88" s="495" t="s">
        <v>142</v>
      </c>
      <c r="B88" s="517"/>
      <c r="C88" s="108"/>
      <c r="D88" s="517"/>
      <c r="E88" s="518"/>
      <c r="F88" s="108"/>
      <c r="G88" s="509"/>
      <c r="I88" s="496" t="s">
        <v>142</v>
      </c>
      <c r="J88" s="517"/>
      <c r="K88" s="108"/>
      <c r="L88" s="517"/>
      <c r="M88" s="518"/>
      <c r="N88" s="108"/>
      <c r="O88" s="511"/>
    </row>
    <row r="89" spans="1:15" ht="24" customHeight="1">
      <c r="A89" s="495" t="s">
        <v>143</v>
      </c>
      <c r="B89" s="517"/>
      <c r="C89" s="108"/>
      <c r="D89" s="517"/>
      <c r="E89" s="518"/>
      <c r="F89" s="108"/>
      <c r="G89" s="509"/>
      <c r="I89" s="496" t="s">
        <v>143</v>
      </c>
      <c r="J89" s="517"/>
      <c r="K89" s="108"/>
      <c r="L89" s="517"/>
      <c r="M89" s="518"/>
      <c r="N89" s="108"/>
      <c r="O89" s="511"/>
    </row>
    <row r="90" spans="1:15" ht="24" customHeight="1">
      <c r="A90" s="495" t="s">
        <v>144</v>
      </c>
      <c r="B90" s="517"/>
      <c r="C90" s="108"/>
      <c r="D90" s="517"/>
      <c r="E90" s="518"/>
      <c r="F90" s="108"/>
      <c r="G90" s="509"/>
      <c r="I90" s="496" t="s">
        <v>144</v>
      </c>
      <c r="J90" s="517"/>
      <c r="K90" s="108"/>
      <c r="L90" s="517"/>
      <c r="M90" s="518"/>
      <c r="N90" s="108"/>
      <c r="O90" s="511"/>
    </row>
    <row r="91" spans="1:15" ht="24" customHeight="1">
      <c r="A91" s="495" t="s">
        <v>145</v>
      </c>
      <c r="B91" s="523"/>
      <c r="C91" s="108"/>
      <c r="D91" s="517"/>
      <c r="E91" s="524"/>
      <c r="F91" s="108"/>
      <c r="G91" s="509"/>
      <c r="I91" s="496" t="s">
        <v>145</v>
      </c>
      <c r="J91" s="523"/>
      <c r="K91" s="108"/>
      <c r="L91" s="517"/>
      <c r="M91" s="524"/>
      <c r="N91" s="108"/>
      <c r="O91" s="511"/>
    </row>
    <row r="92" spans="1:15" ht="24" customHeight="1" thickBot="1">
      <c r="A92" s="499" t="s">
        <v>146</v>
      </c>
      <c r="B92" s="525"/>
      <c r="C92" s="107"/>
      <c r="D92" s="526"/>
      <c r="E92" s="527"/>
      <c r="F92" s="107"/>
      <c r="G92" s="512"/>
      <c r="I92" s="858" t="s">
        <v>146</v>
      </c>
      <c r="J92" s="859"/>
      <c r="K92" s="860"/>
      <c r="L92" s="861"/>
      <c r="M92" s="862"/>
      <c r="N92" s="860"/>
      <c r="O92" s="863"/>
    </row>
    <row r="93" spans="1:15" ht="24" customHeight="1">
      <c r="A93" s="503"/>
      <c r="B93" s="504"/>
      <c r="C93" s="131"/>
      <c r="D93" s="503"/>
      <c r="E93" s="503"/>
      <c r="F93" s="504"/>
      <c r="G93" s="131"/>
    </row>
    <row r="94" spans="1:15" ht="24" customHeight="1">
      <c r="A94" s="3086" t="s">
        <v>88</v>
      </c>
      <c r="B94" s="3086"/>
      <c r="C94" s="3086"/>
      <c r="D94" s="3086"/>
      <c r="E94" s="3086"/>
      <c r="F94" s="3086"/>
      <c r="G94" s="3086"/>
    </row>
    <row r="95" spans="1:15" ht="24" customHeight="1" thickBot="1">
      <c r="A95" s="492" t="s">
        <v>30</v>
      </c>
      <c r="B95" s="3102">
        <f>①利用申込書!D4</f>
        <v>0</v>
      </c>
      <c r="C95" s="3102"/>
      <c r="D95" s="3102"/>
      <c r="E95" s="3102"/>
      <c r="F95" s="3102"/>
      <c r="G95" s="3102"/>
    </row>
    <row r="96" spans="1:15" ht="24" customHeight="1" thickBot="1">
      <c r="A96" s="3091" t="s">
        <v>106</v>
      </c>
      <c r="B96" s="3091"/>
      <c r="C96" s="3091"/>
      <c r="D96" s="3091"/>
      <c r="E96" s="3091"/>
      <c r="F96" s="3091"/>
      <c r="G96" s="3091"/>
    </row>
    <row r="97" spans="1:7" ht="24" customHeight="1" thickBot="1">
      <c r="A97" s="3100" t="s">
        <v>512</v>
      </c>
      <c r="B97" s="3094"/>
      <c r="C97" s="3094"/>
      <c r="D97" s="3094"/>
      <c r="E97" s="3094"/>
      <c r="F97" s="3094"/>
      <c r="G97" s="3101"/>
    </row>
    <row r="98" spans="1:7" ht="24" customHeight="1" thickBot="1">
      <c r="A98" s="113" t="s">
        <v>66</v>
      </c>
      <c r="B98" s="112" t="s">
        <v>21</v>
      </c>
      <c r="C98" s="111" t="s">
        <v>586</v>
      </c>
      <c r="D98" s="482" t="s">
        <v>587</v>
      </c>
      <c r="E98" s="150" t="s">
        <v>21</v>
      </c>
      <c r="F98" s="111" t="s">
        <v>586</v>
      </c>
      <c r="G98" s="483" t="s">
        <v>587</v>
      </c>
    </row>
    <row r="99" spans="1:7" ht="24" customHeight="1">
      <c r="A99" s="493" t="s">
        <v>107</v>
      </c>
      <c r="B99" s="515"/>
      <c r="C99" s="109"/>
      <c r="D99" s="514"/>
      <c r="E99" s="516"/>
      <c r="F99" s="109"/>
      <c r="G99" s="507"/>
    </row>
    <row r="100" spans="1:7" ht="24" customHeight="1">
      <c r="A100" s="495" t="s">
        <v>108</v>
      </c>
      <c r="B100" s="517"/>
      <c r="C100" s="108"/>
      <c r="D100" s="517"/>
      <c r="E100" s="518"/>
      <c r="F100" s="108"/>
      <c r="G100" s="509"/>
    </row>
    <row r="101" spans="1:7" ht="24" customHeight="1">
      <c r="A101" s="495" t="s">
        <v>109</v>
      </c>
      <c r="B101" s="517"/>
      <c r="C101" s="151"/>
      <c r="D101" s="517"/>
      <c r="E101" s="518"/>
      <c r="F101" s="151"/>
      <c r="G101" s="509"/>
    </row>
    <row r="102" spans="1:7" ht="24" customHeight="1">
      <c r="A102" s="495" t="s">
        <v>110</v>
      </c>
      <c r="B102" s="517"/>
      <c r="C102" s="108"/>
      <c r="D102" s="517"/>
      <c r="E102" s="518"/>
      <c r="F102" s="108"/>
      <c r="G102" s="509"/>
    </row>
    <row r="103" spans="1:7" ht="24" customHeight="1">
      <c r="A103" s="495" t="s">
        <v>111</v>
      </c>
      <c r="B103" s="517"/>
      <c r="C103" s="108"/>
      <c r="D103" s="517"/>
      <c r="E103" s="518"/>
      <c r="F103" s="108"/>
      <c r="G103" s="509"/>
    </row>
    <row r="104" spans="1:7" ht="24" customHeight="1">
      <c r="A104" s="495" t="s">
        <v>112</v>
      </c>
      <c r="B104" s="517"/>
      <c r="C104" s="108"/>
      <c r="D104" s="517"/>
      <c r="E104" s="518"/>
      <c r="F104" s="108"/>
      <c r="G104" s="509"/>
    </row>
    <row r="105" spans="1:7" ht="24" customHeight="1">
      <c r="A105" s="495" t="s">
        <v>113</v>
      </c>
      <c r="B105" s="517"/>
      <c r="C105" s="108"/>
      <c r="D105" s="517"/>
      <c r="E105" s="518"/>
      <c r="F105" s="108"/>
      <c r="G105" s="509"/>
    </row>
    <row r="106" spans="1:7" ht="24" customHeight="1">
      <c r="A106" s="495" t="s">
        <v>114</v>
      </c>
      <c r="B106" s="517"/>
      <c r="C106" s="108"/>
      <c r="D106" s="517"/>
      <c r="E106" s="518"/>
      <c r="F106" s="108"/>
      <c r="G106" s="509"/>
    </row>
    <row r="107" spans="1:7" ht="24" customHeight="1">
      <c r="A107" s="495" t="s">
        <v>115</v>
      </c>
      <c r="B107" s="517"/>
      <c r="C107" s="108"/>
      <c r="D107" s="517"/>
      <c r="E107" s="518"/>
      <c r="F107" s="108"/>
      <c r="G107" s="509"/>
    </row>
    <row r="108" spans="1:7" ht="24" customHeight="1" thickBot="1">
      <c r="A108" s="497" t="s">
        <v>116</v>
      </c>
      <c r="B108" s="519"/>
      <c r="C108" s="110"/>
      <c r="D108" s="519"/>
      <c r="E108" s="520"/>
      <c r="F108" s="110"/>
      <c r="G108" s="512"/>
    </row>
    <row r="109" spans="1:7" ht="24" customHeight="1">
      <c r="A109" s="493" t="s">
        <v>117</v>
      </c>
      <c r="B109" s="514"/>
      <c r="C109" s="109"/>
      <c r="D109" s="514"/>
      <c r="E109" s="516"/>
      <c r="F109" s="109"/>
      <c r="G109" s="507"/>
    </row>
    <row r="110" spans="1:7" ht="24" customHeight="1">
      <c r="A110" s="495" t="s">
        <v>118</v>
      </c>
      <c r="B110" s="521"/>
      <c r="C110" s="108"/>
      <c r="D110" s="517"/>
      <c r="E110" s="522"/>
      <c r="F110" s="108"/>
      <c r="G110" s="509"/>
    </row>
    <row r="111" spans="1:7" ht="24" customHeight="1">
      <c r="A111" s="495" t="s">
        <v>119</v>
      </c>
      <c r="B111" s="517"/>
      <c r="C111" s="108"/>
      <c r="D111" s="517"/>
      <c r="E111" s="518"/>
      <c r="F111" s="108"/>
      <c r="G111" s="509"/>
    </row>
    <row r="112" spans="1:7" ht="24" customHeight="1">
      <c r="A112" s="495" t="s">
        <v>120</v>
      </c>
      <c r="B112" s="517"/>
      <c r="C112" s="108"/>
      <c r="D112" s="517"/>
      <c r="E112" s="518"/>
      <c r="F112" s="108"/>
      <c r="G112" s="509"/>
    </row>
    <row r="113" spans="1:7" ht="24" customHeight="1">
      <c r="A113" s="495" t="s">
        <v>121</v>
      </c>
      <c r="B113" s="517"/>
      <c r="C113" s="108"/>
      <c r="D113" s="517"/>
      <c r="E113" s="518"/>
      <c r="F113" s="108"/>
      <c r="G113" s="509"/>
    </row>
    <row r="114" spans="1:7" ht="24" customHeight="1">
      <c r="A114" s="495" t="s">
        <v>122</v>
      </c>
      <c r="B114" s="517"/>
      <c r="C114" s="108"/>
      <c r="D114" s="517"/>
      <c r="E114" s="518"/>
      <c r="F114" s="108"/>
      <c r="G114" s="509"/>
    </row>
    <row r="115" spans="1:7" ht="24" customHeight="1">
      <c r="A115" s="495" t="s">
        <v>123</v>
      </c>
      <c r="B115" s="517"/>
      <c r="C115" s="108"/>
      <c r="D115" s="517"/>
      <c r="E115" s="518"/>
      <c r="F115" s="108"/>
      <c r="G115" s="509"/>
    </row>
    <row r="116" spans="1:7" ht="24" customHeight="1">
      <c r="A116" s="495" t="s">
        <v>124</v>
      </c>
      <c r="B116" s="517"/>
      <c r="C116" s="108"/>
      <c r="D116" s="517"/>
      <c r="E116" s="518"/>
      <c r="F116" s="108"/>
      <c r="G116" s="509"/>
    </row>
    <row r="117" spans="1:7" ht="24" customHeight="1">
      <c r="A117" s="495" t="s">
        <v>125</v>
      </c>
      <c r="B117" s="523"/>
      <c r="C117" s="108"/>
      <c r="D117" s="517"/>
      <c r="E117" s="524"/>
      <c r="F117" s="108"/>
      <c r="G117" s="509"/>
    </row>
    <row r="118" spans="1:7" ht="24" customHeight="1" thickBot="1">
      <c r="A118" s="499" t="s">
        <v>126</v>
      </c>
      <c r="B118" s="525"/>
      <c r="C118" s="107"/>
      <c r="D118" s="526"/>
      <c r="E118" s="527"/>
      <c r="F118" s="107"/>
      <c r="G118" s="512"/>
    </row>
    <row r="119" spans="1:7" ht="24" customHeight="1">
      <c r="A119" s="501" t="s">
        <v>127</v>
      </c>
      <c r="B119" s="515"/>
      <c r="C119" s="109"/>
      <c r="D119" s="514"/>
      <c r="E119" s="528"/>
      <c r="F119" s="109"/>
      <c r="G119" s="507"/>
    </row>
    <row r="120" spans="1:7" ht="24" customHeight="1">
      <c r="A120" s="495" t="s">
        <v>128</v>
      </c>
      <c r="B120" s="517"/>
      <c r="C120" s="108"/>
      <c r="D120" s="517"/>
      <c r="E120" s="518"/>
      <c r="F120" s="108"/>
      <c r="G120" s="509"/>
    </row>
    <row r="121" spans="1:7" ht="24" customHeight="1">
      <c r="A121" s="495" t="s">
        <v>129</v>
      </c>
      <c r="B121" s="517"/>
      <c r="C121" s="108"/>
      <c r="D121" s="517"/>
      <c r="E121" s="518"/>
      <c r="F121" s="108"/>
      <c r="G121" s="509"/>
    </row>
    <row r="122" spans="1:7" ht="24" customHeight="1">
      <c r="A122" s="495" t="s">
        <v>130</v>
      </c>
      <c r="B122" s="517"/>
      <c r="C122" s="108"/>
      <c r="D122" s="517"/>
      <c r="E122" s="518"/>
      <c r="F122" s="108"/>
      <c r="G122" s="509"/>
    </row>
    <row r="123" spans="1:7" ht="24" customHeight="1">
      <c r="A123" s="495" t="s">
        <v>131</v>
      </c>
      <c r="B123" s="517"/>
      <c r="C123" s="108"/>
      <c r="D123" s="517"/>
      <c r="E123" s="518"/>
      <c r="F123" s="108"/>
      <c r="G123" s="509"/>
    </row>
    <row r="124" spans="1:7" ht="24" customHeight="1">
      <c r="A124" s="495" t="s">
        <v>132</v>
      </c>
      <c r="B124" s="517"/>
      <c r="C124" s="108"/>
      <c r="D124" s="517"/>
      <c r="E124" s="518"/>
      <c r="F124" s="108"/>
      <c r="G124" s="509"/>
    </row>
    <row r="125" spans="1:7" ht="24" customHeight="1">
      <c r="A125" s="495" t="s">
        <v>133</v>
      </c>
      <c r="B125" s="517"/>
      <c r="C125" s="108"/>
      <c r="D125" s="517"/>
      <c r="E125" s="518"/>
      <c r="F125" s="108"/>
      <c r="G125" s="509"/>
    </row>
    <row r="126" spans="1:7" ht="24" customHeight="1">
      <c r="A126" s="495" t="s">
        <v>134</v>
      </c>
      <c r="B126" s="517"/>
      <c r="C126" s="108"/>
      <c r="D126" s="517"/>
      <c r="E126" s="518"/>
      <c r="F126" s="108"/>
      <c r="G126" s="509"/>
    </row>
    <row r="127" spans="1:7" ht="24" customHeight="1">
      <c r="A127" s="495" t="s">
        <v>135</v>
      </c>
      <c r="B127" s="517"/>
      <c r="C127" s="108"/>
      <c r="D127" s="517"/>
      <c r="E127" s="518"/>
      <c r="F127" s="108"/>
      <c r="G127" s="509"/>
    </row>
    <row r="128" spans="1:7" ht="24" customHeight="1" thickBot="1">
      <c r="A128" s="497" t="s">
        <v>136</v>
      </c>
      <c r="B128" s="519"/>
      <c r="C128" s="110"/>
      <c r="D128" s="519"/>
      <c r="E128" s="520"/>
      <c r="F128" s="110"/>
      <c r="G128" s="512"/>
    </row>
    <row r="129" spans="1:7" ht="24" customHeight="1">
      <c r="A129" s="493" t="s">
        <v>137</v>
      </c>
      <c r="B129" s="514"/>
      <c r="C129" s="109"/>
      <c r="D129" s="514"/>
      <c r="E129" s="516"/>
      <c r="F129" s="109"/>
      <c r="G129" s="507"/>
    </row>
    <row r="130" spans="1:7" ht="24" customHeight="1">
      <c r="A130" s="495" t="s">
        <v>138</v>
      </c>
      <c r="B130" s="521"/>
      <c r="C130" s="108"/>
      <c r="D130" s="517"/>
      <c r="E130" s="522"/>
      <c r="F130" s="108"/>
      <c r="G130" s="509"/>
    </row>
    <row r="131" spans="1:7" ht="24" customHeight="1">
      <c r="A131" s="495" t="s">
        <v>139</v>
      </c>
      <c r="B131" s="517"/>
      <c r="C131" s="108"/>
      <c r="D131" s="517"/>
      <c r="E131" s="518"/>
      <c r="F131" s="108"/>
      <c r="G131" s="509"/>
    </row>
    <row r="132" spans="1:7" ht="24" customHeight="1">
      <c r="A132" s="495" t="s">
        <v>140</v>
      </c>
      <c r="B132" s="517"/>
      <c r="C132" s="108"/>
      <c r="D132" s="517"/>
      <c r="E132" s="518"/>
      <c r="F132" s="108"/>
      <c r="G132" s="509"/>
    </row>
    <row r="133" spans="1:7" ht="24" customHeight="1">
      <c r="A133" s="495" t="s">
        <v>141</v>
      </c>
      <c r="B133" s="517"/>
      <c r="C133" s="108"/>
      <c r="D133" s="517"/>
      <c r="E133" s="518"/>
      <c r="F133" s="108"/>
      <c r="G133" s="509"/>
    </row>
    <row r="134" spans="1:7" ht="24" customHeight="1">
      <c r="A134" s="495" t="s">
        <v>142</v>
      </c>
      <c r="B134" s="517"/>
      <c r="C134" s="108"/>
      <c r="D134" s="517"/>
      <c r="E134" s="518"/>
      <c r="F134" s="108"/>
      <c r="G134" s="509"/>
    </row>
    <row r="135" spans="1:7" ht="24" customHeight="1">
      <c r="A135" s="495" t="s">
        <v>143</v>
      </c>
      <c r="B135" s="517"/>
      <c r="C135" s="108"/>
      <c r="D135" s="517"/>
      <c r="E135" s="518"/>
      <c r="F135" s="108"/>
      <c r="G135" s="509"/>
    </row>
    <row r="136" spans="1:7" ht="24" customHeight="1">
      <c r="A136" s="495" t="s">
        <v>144</v>
      </c>
      <c r="B136" s="517"/>
      <c r="C136" s="108"/>
      <c r="D136" s="517"/>
      <c r="E136" s="518"/>
      <c r="F136" s="108"/>
      <c r="G136" s="509"/>
    </row>
    <row r="137" spans="1:7" ht="24" customHeight="1">
      <c r="A137" s="495" t="s">
        <v>145</v>
      </c>
      <c r="B137" s="523"/>
      <c r="C137" s="108"/>
      <c r="D137" s="517"/>
      <c r="E137" s="524"/>
      <c r="F137" s="108"/>
      <c r="G137" s="509"/>
    </row>
    <row r="138" spans="1:7" ht="24" customHeight="1" thickBot="1">
      <c r="A138" s="499" t="s">
        <v>146</v>
      </c>
      <c r="B138" s="525"/>
      <c r="C138" s="107"/>
      <c r="D138" s="526"/>
      <c r="E138" s="527"/>
      <c r="F138" s="107"/>
      <c r="G138" s="512"/>
    </row>
  </sheetData>
  <mergeCells count="23">
    <mergeCell ref="A97:G97"/>
    <mergeCell ref="A1:G1"/>
    <mergeCell ref="A48:G48"/>
    <mergeCell ref="B49:G49"/>
    <mergeCell ref="A51:G51"/>
    <mergeCell ref="A94:G94"/>
    <mergeCell ref="B95:G95"/>
    <mergeCell ref="A5:G5"/>
    <mergeCell ref="B2:G2"/>
    <mergeCell ref="A4:G4"/>
    <mergeCell ref="A50:G50"/>
    <mergeCell ref="A96:G96"/>
    <mergeCell ref="A3:G3"/>
    <mergeCell ref="I48:O48"/>
    <mergeCell ref="J49:O49"/>
    <mergeCell ref="I50:O50"/>
    <mergeCell ref="I51:O51"/>
    <mergeCell ref="H1:H2"/>
    <mergeCell ref="I1:O1"/>
    <mergeCell ref="J2:O2"/>
    <mergeCell ref="I4:O4"/>
    <mergeCell ref="I5:O5"/>
    <mergeCell ref="I3:O3"/>
  </mergeCells>
  <phoneticPr fontId="2"/>
  <dataValidations count="2">
    <dataValidation type="list" allowBlank="1" showInputMessage="1" showErrorMessage="1" sqref="C7:C46" xr:uid="{AB55E455-91FE-43EA-A992-F633431B6AF7}">
      <formula1>"○,"</formula1>
    </dataValidation>
    <dataValidation type="list" allowBlank="1" showInputMessage="1" showErrorMessage="1" sqref="F7:F46 C53:C92 F53:F92 C99:C138 F99:F138 N7:N46 K53:K92 N53:N92 K7:K46" xr:uid="{99E8D8BA-80EC-493A-8C5A-126C69779DD0}">
      <formula1>"○"</formula1>
    </dataValidation>
  </dataValidations>
  <pageMargins left="0.70866141732283472" right="0.70866141732283472" top="0.74803149606299213" bottom="0.74803149606299213" header="0.31496062992125984" footer="0.31496062992125984"/>
  <pageSetup paperSize="9" scale="72" orientation="portrait" cellComments="asDisplayed" r:id="rId1"/>
  <headerFooter>
    <oddFooter>&amp;L2025年4月版</oddFooter>
  </headerFooter>
  <rowBreaks count="1" manualBreakCount="1">
    <brk id="9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8366-4F7C-4C03-BA29-FF451E2ACDED}">
  <sheetPr codeName="Sheet12">
    <tabColor theme="4" tint="0.59999389629810485"/>
    <pageSetUpPr fitToPage="1"/>
  </sheetPr>
  <dimension ref="A1:W27"/>
  <sheetViews>
    <sheetView view="pageBreakPreview" zoomScaleNormal="100" zoomScaleSheetLayoutView="100" workbookViewId="0">
      <selection sqref="A1:K26"/>
    </sheetView>
  </sheetViews>
  <sheetFormatPr defaultRowHeight="30" customHeight="1"/>
  <cols>
    <col min="1" max="1" width="3.75" customWidth="1"/>
    <col min="9" max="10" width="9" customWidth="1"/>
    <col min="11" max="11" width="3.75" customWidth="1"/>
    <col min="13" max="13" width="3.75" customWidth="1"/>
    <col min="23" max="23" width="3.75" customWidth="1"/>
  </cols>
  <sheetData>
    <row r="1" spans="1:23" ht="30" customHeight="1" thickTop="1">
      <c r="A1" s="358"/>
      <c r="B1" s="3123" t="s">
        <v>413</v>
      </c>
      <c r="C1" s="3123"/>
      <c r="D1" s="3123"/>
      <c r="E1" s="3123"/>
      <c r="F1" s="3123"/>
      <c r="G1" s="3123"/>
      <c r="H1" s="3123"/>
      <c r="I1" s="3123"/>
      <c r="J1" s="3123"/>
      <c r="M1" s="3114" t="s">
        <v>724</v>
      </c>
      <c r="N1" s="3115"/>
      <c r="O1" s="3115"/>
      <c r="P1" s="3115"/>
      <c r="Q1" s="3115"/>
      <c r="R1" s="3115"/>
      <c r="S1" s="3115"/>
      <c r="T1" s="3115"/>
      <c r="U1" s="3115"/>
      <c r="V1" s="3115"/>
      <c r="W1" s="3116"/>
    </row>
    <row r="2" spans="1:23" ht="30" customHeight="1">
      <c r="A2" s="358"/>
      <c r="B2" s="3124" t="s">
        <v>414</v>
      </c>
      <c r="C2" s="3124"/>
      <c r="D2" s="3124"/>
      <c r="E2" s="3124"/>
      <c r="F2" s="3124"/>
      <c r="G2" s="3124"/>
      <c r="H2" s="3124"/>
      <c r="I2" s="3124"/>
      <c r="J2" s="3124"/>
      <c r="M2" s="474"/>
      <c r="N2" s="3113" t="s">
        <v>414</v>
      </c>
      <c r="O2" s="3113"/>
      <c r="P2" s="3113"/>
      <c r="Q2" s="3113"/>
      <c r="R2" s="3113"/>
      <c r="S2" s="3113"/>
      <c r="T2" s="3113"/>
      <c r="U2" s="3113"/>
      <c r="V2" s="3113"/>
      <c r="W2" s="475"/>
    </row>
    <row r="3" spans="1:23" ht="30" customHeight="1">
      <c r="A3" s="358"/>
      <c r="B3" s="3124"/>
      <c r="C3" s="3124"/>
      <c r="D3" s="3124"/>
      <c r="E3" s="3124"/>
      <c r="F3" s="3124"/>
      <c r="G3" s="3124"/>
      <c r="H3" s="3124"/>
      <c r="I3" s="3124"/>
      <c r="J3" s="3124"/>
      <c r="M3" s="474"/>
      <c r="N3" s="3113"/>
      <c r="O3" s="3113"/>
      <c r="P3" s="3113"/>
      <c r="Q3" s="3113"/>
      <c r="R3" s="3113"/>
      <c r="S3" s="3113"/>
      <c r="T3" s="3113"/>
      <c r="U3" s="3113"/>
      <c r="V3" s="3113"/>
      <c r="W3" s="475"/>
    </row>
    <row r="4" spans="1:23" ht="30" customHeight="1">
      <c r="A4" s="358"/>
      <c r="B4" s="3118" t="s">
        <v>403</v>
      </c>
      <c r="C4" s="3118"/>
      <c r="D4" s="3118"/>
      <c r="E4" s="3118"/>
      <c r="F4" s="3118"/>
      <c r="G4" s="3118"/>
      <c r="H4" s="3118"/>
      <c r="I4" s="3118"/>
      <c r="J4" s="3118"/>
      <c r="M4" s="474"/>
      <c r="N4" s="3103" t="s">
        <v>403</v>
      </c>
      <c r="O4" s="3103"/>
      <c r="P4" s="3103"/>
      <c r="Q4" s="3103"/>
      <c r="R4" s="3103"/>
      <c r="S4" s="3103"/>
      <c r="T4" s="3103"/>
      <c r="U4" s="3103"/>
      <c r="V4" s="3103"/>
      <c r="W4" s="475"/>
    </row>
    <row r="5" spans="1:23" ht="30" customHeight="1">
      <c r="A5" s="358"/>
      <c r="B5" s="3118"/>
      <c r="C5" s="3118"/>
      <c r="D5" s="3118"/>
      <c r="E5" s="3118"/>
      <c r="F5" s="3118"/>
      <c r="G5" s="3118"/>
      <c r="H5" s="3118"/>
      <c r="I5" s="3118"/>
      <c r="J5" s="3118"/>
      <c r="M5" s="474"/>
      <c r="N5" s="3103"/>
      <c r="O5" s="3103"/>
      <c r="P5" s="3103"/>
      <c r="Q5" s="3103"/>
      <c r="R5" s="3103"/>
      <c r="S5" s="3103"/>
      <c r="T5" s="3103"/>
      <c r="U5" s="3103"/>
      <c r="V5" s="3103"/>
      <c r="W5" s="475"/>
    </row>
    <row r="6" spans="1:23" ht="30" customHeight="1">
      <c r="A6" s="358"/>
      <c r="B6" s="3117" t="s">
        <v>415</v>
      </c>
      <c r="C6" s="3123"/>
      <c r="D6" s="3123"/>
      <c r="E6" s="3123"/>
      <c r="F6" s="3123"/>
      <c r="G6" s="3123"/>
      <c r="H6" s="3123"/>
      <c r="I6" s="3123"/>
      <c r="J6" s="3123"/>
      <c r="M6" s="474"/>
      <c r="N6" s="3108" t="s">
        <v>415</v>
      </c>
      <c r="O6" s="3109"/>
      <c r="P6" s="3109"/>
      <c r="Q6" s="3109"/>
      <c r="R6" s="3109"/>
      <c r="S6" s="3109"/>
      <c r="T6" s="3109"/>
      <c r="U6" s="3109"/>
      <c r="V6" s="3109"/>
      <c r="W6" s="475"/>
    </row>
    <row r="7" spans="1:23" ht="30" customHeight="1">
      <c r="A7" s="358"/>
      <c r="B7" s="3123"/>
      <c r="C7" s="3123"/>
      <c r="D7" s="3123"/>
      <c r="E7" s="3123"/>
      <c r="F7" s="3123"/>
      <c r="G7" s="3123"/>
      <c r="H7" s="3123"/>
      <c r="I7" s="3123"/>
      <c r="J7" s="3123"/>
      <c r="M7" s="474"/>
      <c r="N7" s="3109"/>
      <c r="O7" s="3109"/>
      <c r="P7" s="3109"/>
      <c r="Q7" s="3109"/>
      <c r="R7" s="3109"/>
      <c r="S7" s="3109"/>
      <c r="T7" s="3109"/>
      <c r="U7" s="3109"/>
      <c r="V7" s="3109"/>
      <c r="W7" s="475"/>
    </row>
    <row r="8" spans="1:23" ht="30" customHeight="1">
      <c r="A8" s="358"/>
      <c r="B8" s="3123"/>
      <c r="C8" s="3123"/>
      <c r="D8" s="3123"/>
      <c r="E8" s="3123"/>
      <c r="F8" s="3123"/>
      <c r="G8" s="3123"/>
      <c r="H8" s="3123"/>
      <c r="I8" s="3123"/>
      <c r="J8" s="3123"/>
      <c r="M8" s="474"/>
      <c r="N8" s="3109"/>
      <c r="O8" s="3109"/>
      <c r="P8" s="3109"/>
      <c r="Q8" s="3109"/>
      <c r="R8" s="3109"/>
      <c r="S8" s="3109"/>
      <c r="T8" s="3109"/>
      <c r="U8" s="3109"/>
      <c r="V8" s="3109"/>
      <c r="W8" s="475"/>
    </row>
    <row r="9" spans="1:23" ht="30" customHeight="1">
      <c r="A9" s="358"/>
      <c r="B9" s="3123"/>
      <c r="C9" s="3123"/>
      <c r="D9" s="3123"/>
      <c r="E9" s="3123"/>
      <c r="F9" s="3123"/>
      <c r="G9" s="3123"/>
      <c r="H9" s="3123"/>
      <c r="I9" s="3123"/>
      <c r="J9" s="3123"/>
      <c r="M9" s="474"/>
      <c r="N9" s="3109"/>
      <c r="O9" s="3109"/>
      <c r="P9" s="3109"/>
      <c r="Q9" s="3109"/>
      <c r="R9" s="3109"/>
      <c r="S9" s="3109"/>
      <c r="T9" s="3109"/>
      <c r="U9" s="3109"/>
      <c r="V9" s="3109"/>
      <c r="W9" s="475"/>
    </row>
    <row r="10" spans="1:23" ht="30" customHeight="1">
      <c r="A10" s="358"/>
      <c r="B10" s="3118" t="s">
        <v>404</v>
      </c>
      <c r="C10" s="3118"/>
      <c r="D10" s="3118"/>
      <c r="E10" s="3118"/>
      <c r="F10" s="3118"/>
      <c r="G10" s="3118"/>
      <c r="H10" s="3118"/>
      <c r="I10" s="3118"/>
      <c r="J10" s="3118"/>
      <c r="M10" s="474"/>
      <c r="N10" s="3103" t="s">
        <v>404</v>
      </c>
      <c r="O10" s="3103"/>
      <c r="P10" s="3103"/>
      <c r="Q10" s="3103"/>
      <c r="R10" s="3103"/>
      <c r="S10" s="3103"/>
      <c r="T10" s="3103"/>
      <c r="U10" s="3103"/>
      <c r="V10" s="3103"/>
      <c r="W10" s="475"/>
    </row>
    <row r="11" spans="1:23" ht="30" customHeight="1">
      <c r="A11" s="358"/>
      <c r="B11" s="3117" t="s">
        <v>416</v>
      </c>
      <c r="C11" s="3123"/>
      <c r="D11" s="3123"/>
      <c r="E11" s="3123"/>
      <c r="F11" s="3123"/>
      <c r="G11" s="3123"/>
      <c r="H11" s="3123"/>
      <c r="I11" s="3123"/>
      <c r="J11" s="3123"/>
      <c r="M11" s="474"/>
      <c r="N11" s="3108" t="s">
        <v>416</v>
      </c>
      <c r="O11" s="3109"/>
      <c r="P11" s="3109"/>
      <c r="Q11" s="3109"/>
      <c r="R11" s="3109"/>
      <c r="S11" s="3109"/>
      <c r="T11" s="3109"/>
      <c r="U11" s="3109"/>
      <c r="V11" s="3109"/>
      <c r="W11" s="475"/>
    </row>
    <row r="12" spans="1:23" ht="30" customHeight="1">
      <c r="A12" s="358"/>
      <c r="B12" s="3123"/>
      <c r="C12" s="3123"/>
      <c r="D12" s="3123"/>
      <c r="E12" s="3123"/>
      <c r="F12" s="3123"/>
      <c r="G12" s="3123"/>
      <c r="H12" s="3123"/>
      <c r="I12" s="3123"/>
      <c r="J12" s="3123"/>
      <c r="M12" s="474"/>
      <c r="N12" s="3109"/>
      <c r="O12" s="3109"/>
      <c r="P12" s="3109"/>
      <c r="Q12" s="3109"/>
      <c r="R12" s="3109"/>
      <c r="S12" s="3109"/>
      <c r="T12" s="3109"/>
      <c r="U12" s="3109"/>
      <c r="V12" s="3109"/>
      <c r="W12" s="475"/>
    </row>
    <row r="13" spans="1:23" ht="30" customHeight="1">
      <c r="A13" s="358"/>
      <c r="B13" s="3123"/>
      <c r="C13" s="3123"/>
      <c r="D13" s="3123"/>
      <c r="E13" s="3123"/>
      <c r="F13" s="3123"/>
      <c r="G13" s="3123"/>
      <c r="H13" s="3123"/>
      <c r="I13" s="3123"/>
      <c r="J13" s="3123"/>
      <c r="M13" s="474"/>
      <c r="N13" s="3109"/>
      <c r="O13" s="3109"/>
      <c r="P13" s="3109"/>
      <c r="Q13" s="3109"/>
      <c r="R13" s="3109"/>
      <c r="S13" s="3109"/>
      <c r="T13" s="3109"/>
      <c r="U13" s="3109"/>
      <c r="V13" s="3109"/>
      <c r="W13" s="475"/>
    </row>
    <row r="14" spans="1:23" ht="30" customHeight="1">
      <c r="A14" s="358"/>
      <c r="B14" s="3123"/>
      <c r="C14" s="3123"/>
      <c r="D14" s="3123"/>
      <c r="E14" s="3123"/>
      <c r="F14" s="3123"/>
      <c r="G14" s="3123"/>
      <c r="H14" s="3123"/>
      <c r="I14" s="3123"/>
      <c r="J14" s="3123"/>
      <c r="M14" s="474"/>
      <c r="N14" s="3109"/>
      <c r="O14" s="3109"/>
      <c r="P14" s="3109"/>
      <c r="Q14" s="3109"/>
      <c r="R14" s="3109"/>
      <c r="S14" s="3109"/>
      <c r="T14" s="3109"/>
      <c r="U14" s="3109"/>
      <c r="V14" s="3109"/>
      <c r="W14" s="475"/>
    </row>
    <row r="15" spans="1:23" ht="30" customHeight="1">
      <c r="A15" s="358"/>
      <c r="B15" s="3123"/>
      <c r="C15" s="3123"/>
      <c r="D15" s="3123"/>
      <c r="E15" s="3123"/>
      <c r="F15" s="3123"/>
      <c r="G15" s="3123"/>
      <c r="H15" s="3123"/>
      <c r="I15" s="3123"/>
      <c r="J15" s="3123"/>
      <c r="M15" s="474"/>
      <c r="N15" s="3109"/>
      <c r="O15" s="3109"/>
      <c r="P15" s="3109"/>
      <c r="Q15" s="3109"/>
      <c r="R15" s="3109"/>
      <c r="S15" s="3109"/>
      <c r="T15" s="3109"/>
      <c r="U15" s="3109"/>
      <c r="V15" s="3109"/>
      <c r="W15" s="475"/>
    </row>
    <row r="16" spans="1:23" ht="30" customHeight="1">
      <c r="A16" s="358"/>
      <c r="B16" s="3117" t="s">
        <v>405</v>
      </c>
      <c r="C16" s="3117"/>
      <c r="D16" s="3117"/>
      <c r="E16" s="3117"/>
      <c r="F16" s="3117"/>
      <c r="G16" s="3117"/>
      <c r="H16" s="3117"/>
      <c r="I16" s="3117"/>
      <c r="J16" s="3117"/>
      <c r="M16" s="474"/>
      <c r="N16" s="3108" t="s">
        <v>405</v>
      </c>
      <c r="O16" s="3108"/>
      <c r="P16" s="3108"/>
      <c r="Q16" s="3108"/>
      <c r="R16" s="3108"/>
      <c r="S16" s="3108"/>
      <c r="T16" s="3108"/>
      <c r="U16" s="3108"/>
      <c r="V16" s="3108"/>
      <c r="W16" s="475"/>
    </row>
    <row r="17" spans="1:23" ht="30" customHeight="1">
      <c r="A17" s="360"/>
      <c r="B17" s="360"/>
      <c r="C17" s="360"/>
      <c r="D17" s="360"/>
      <c r="E17" s="357"/>
      <c r="F17" s="3110" t="s">
        <v>406</v>
      </c>
      <c r="G17" s="360"/>
      <c r="H17" s="360"/>
      <c r="I17" s="360"/>
      <c r="J17" s="360"/>
      <c r="K17" s="357"/>
      <c r="M17" s="476"/>
      <c r="N17" s="360"/>
      <c r="O17" s="360"/>
      <c r="P17" s="360"/>
      <c r="Q17" s="357"/>
      <c r="R17" s="3110" t="s">
        <v>406</v>
      </c>
      <c r="S17" s="360"/>
      <c r="T17" s="360"/>
      <c r="U17" s="360"/>
      <c r="V17" s="360"/>
      <c r="W17" s="477"/>
    </row>
    <row r="18" spans="1:23" ht="30" customHeight="1">
      <c r="A18" s="358"/>
      <c r="B18" s="358"/>
      <c r="C18" s="358"/>
      <c r="D18" s="358"/>
      <c r="F18" s="3103"/>
      <c r="G18" s="358"/>
      <c r="H18" s="358"/>
      <c r="I18" s="358"/>
      <c r="J18" s="358"/>
      <c r="M18" s="474"/>
      <c r="N18" s="472"/>
      <c r="O18" s="472"/>
      <c r="P18" s="472"/>
      <c r="Q18" s="287"/>
      <c r="R18" s="3103"/>
      <c r="S18" s="472"/>
      <c r="T18" s="472"/>
      <c r="U18" s="472"/>
      <c r="V18" s="472"/>
      <c r="W18" s="475"/>
    </row>
    <row r="19" spans="1:23" ht="30" customHeight="1">
      <c r="A19" s="358"/>
      <c r="B19" s="3120" t="s">
        <v>407</v>
      </c>
      <c r="C19" s="3120"/>
      <c r="D19" s="3120"/>
      <c r="E19" s="3120"/>
      <c r="F19" s="3120"/>
      <c r="G19" s="3120"/>
      <c r="H19" s="3120"/>
      <c r="I19" s="3120"/>
      <c r="J19" s="3120"/>
      <c r="M19" s="474"/>
      <c r="N19" s="3111" t="s">
        <v>407</v>
      </c>
      <c r="O19" s="3111"/>
      <c r="P19" s="3111"/>
      <c r="Q19" s="3111"/>
      <c r="R19" s="3111"/>
      <c r="S19" s="3111"/>
      <c r="T19" s="3111"/>
      <c r="U19" s="3111"/>
      <c r="V19" s="3111"/>
      <c r="W19" s="475"/>
    </row>
    <row r="20" spans="1:23" ht="30" customHeight="1">
      <c r="A20" s="358"/>
      <c r="B20" s="3117" t="s">
        <v>570</v>
      </c>
      <c r="C20" s="3117"/>
      <c r="D20" s="3117"/>
      <c r="E20" s="3117"/>
      <c r="F20" s="3117"/>
      <c r="G20" s="3117"/>
      <c r="H20" s="3117"/>
      <c r="I20" s="3117"/>
      <c r="J20" s="3117"/>
      <c r="K20" s="3117"/>
      <c r="M20" s="474"/>
      <c r="N20" s="3108" t="s">
        <v>570</v>
      </c>
      <c r="O20" s="3108"/>
      <c r="P20" s="3108"/>
      <c r="Q20" s="3108"/>
      <c r="R20" s="3108"/>
      <c r="S20" s="3108"/>
      <c r="T20" s="3108"/>
      <c r="U20" s="3108"/>
      <c r="V20" s="3108"/>
      <c r="W20" s="3112"/>
    </row>
    <row r="21" spans="1:23" ht="30" customHeight="1">
      <c r="A21" s="358"/>
      <c r="B21" s="3117"/>
      <c r="C21" s="3117"/>
      <c r="D21" s="3117"/>
      <c r="E21" s="3117"/>
      <c r="F21" s="3117"/>
      <c r="G21" s="3117"/>
      <c r="H21" s="3117"/>
      <c r="I21" s="3117"/>
      <c r="J21" s="3117"/>
      <c r="K21" s="3117"/>
      <c r="M21" s="474"/>
      <c r="N21" s="3108"/>
      <c r="O21" s="3108"/>
      <c r="P21" s="3108"/>
      <c r="Q21" s="3108"/>
      <c r="R21" s="3108"/>
      <c r="S21" s="3108"/>
      <c r="T21" s="3108"/>
      <c r="U21" s="3108"/>
      <c r="V21" s="3108"/>
      <c r="W21" s="3112"/>
    </row>
    <row r="22" spans="1:23" ht="30" customHeight="1">
      <c r="A22" s="358"/>
      <c r="B22" s="3121" t="s">
        <v>408</v>
      </c>
      <c r="C22" s="3121"/>
      <c r="D22" s="3121"/>
      <c r="E22" s="3121"/>
      <c r="F22" s="3121"/>
      <c r="G22" s="3121"/>
      <c r="H22" s="3121"/>
      <c r="I22" s="3121"/>
      <c r="J22" s="3121"/>
      <c r="M22" s="474"/>
      <c r="N22" s="3105" t="s">
        <v>626</v>
      </c>
      <c r="O22" s="3105"/>
      <c r="P22" s="3105"/>
      <c r="Q22" s="3105"/>
      <c r="R22" s="3105"/>
      <c r="S22" s="3105"/>
      <c r="T22" s="3105"/>
      <c r="U22" s="3105"/>
      <c r="V22" s="3105"/>
      <c r="W22" s="475"/>
    </row>
    <row r="23" spans="1:23" ht="30" customHeight="1">
      <c r="A23" s="358"/>
      <c r="B23" s="3122" t="s">
        <v>409</v>
      </c>
      <c r="C23" s="3122"/>
      <c r="D23" s="3122"/>
      <c r="E23" s="3122"/>
      <c r="F23" s="3122"/>
      <c r="G23" s="3122"/>
      <c r="H23" s="3122"/>
      <c r="I23" s="3122"/>
      <c r="J23" s="3122"/>
      <c r="M23" s="474"/>
      <c r="N23" s="3106" t="s">
        <v>409</v>
      </c>
      <c r="O23" s="3106"/>
      <c r="P23" s="3106"/>
      <c r="Q23" s="3106"/>
      <c r="R23" s="3106"/>
      <c r="S23" s="3106"/>
      <c r="T23" s="3106"/>
      <c r="U23" s="3106"/>
      <c r="V23" s="3106"/>
      <c r="W23" s="475"/>
    </row>
    <row r="24" spans="1:23" ht="30" customHeight="1">
      <c r="A24" s="358"/>
      <c r="B24" s="359" t="s">
        <v>410</v>
      </c>
      <c r="C24" s="3119" t="str">
        <f>IF(①利用申込書!D4="","",①利用申込書!D4)</f>
        <v/>
      </c>
      <c r="D24" s="3119"/>
      <c r="E24" s="3119"/>
      <c r="F24" s="3121" t="s">
        <v>411</v>
      </c>
      <c r="G24" s="3121"/>
      <c r="H24" s="3119" t="str">
        <f>IF(①利用申込書!D7="","",①利用申込書!D7)</f>
        <v/>
      </c>
      <c r="I24" s="3119"/>
      <c r="J24" s="3119"/>
      <c r="M24" s="474"/>
      <c r="N24" s="473" t="s">
        <v>390</v>
      </c>
      <c r="O24" s="3107" t="s">
        <v>720</v>
      </c>
      <c r="P24" s="3107"/>
      <c r="Q24" s="3107"/>
      <c r="R24" s="3105" t="s">
        <v>411</v>
      </c>
      <c r="S24" s="3105"/>
      <c r="T24" s="3107" t="s">
        <v>571</v>
      </c>
      <c r="U24" s="3107"/>
      <c r="V24" s="3107"/>
      <c r="W24" s="475"/>
    </row>
    <row r="25" spans="1:23" ht="30" customHeight="1">
      <c r="A25" s="358"/>
      <c r="B25" s="3118"/>
      <c r="C25" s="3118"/>
      <c r="D25" s="3118"/>
      <c r="E25" s="3118"/>
      <c r="F25" s="3118"/>
      <c r="G25" s="3118"/>
      <c r="H25" s="3118"/>
      <c r="I25" s="3118"/>
      <c r="J25" s="3118"/>
      <c r="M25" s="474"/>
      <c r="N25" s="3103"/>
      <c r="O25" s="3103"/>
      <c r="P25" s="3103"/>
      <c r="Q25" s="3103"/>
      <c r="R25" s="3103"/>
      <c r="S25" s="3103"/>
      <c r="T25" s="3103"/>
      <c r="U25" s="3103"/>
      <c r="V25" s="3103"/>
      <c r="W25" s="475"/>
    </row>
    <row r="26" spans="1:23" ht="30" customHeight="1" thickBot="1">
      <c r="A26" s="358"/>
      <c r="B26" s="3118" t="s">
        <v>412</v>
      </c>
      <c r="C26" s="3118"/>
      <c r="D26" s="3118"/>
      <c r="E26" s="3119"/>
      <c r="F26" s="3119"/>
      <c r="G26" s="3119"/>
      <c r="H26" s="3119"/>
      <c r="I26" s="3119"/>
      <c r="J26" s="3119"/>
      <c r="M26" s="478"/>
      <c r="N26" s="3104" t="s">
        <v>412</v>
      </c>
      <c r="O26" s="3104"/>
      <c r="P26" s="3104"/>
      <c r="Q26" s="3104"/>
      <c r="R26" s="3104"/>
      <c r="S26" s="3104"/>
      <c r="T26" s="3104"/>
      <c r="U26" s="3104"/>
      <c r="V26" s="3104"/>
      <c r="W26" s="479"/>
    </row>
    <row r="27" spans="1:23" ht="30" customHeight="1" thickTop="1"/>
  </sheetData>
  <mergeCells count="36">
    <mergeCell ref="B1:J1"/>
    <mergeCell ref="B2:J3"/>
    <mergeCell ref="B11:J15"/>
    <mergeCell ref="B4:J5"/>
    <mergeCell ref="B6:J9"/>
    <mergeCell ref="B10:J10"/>
    <mergeCell ref="B16:J16"/>
    <mergeCell ref="B20:K21"/>
    <mergeCell ref="B26:D26"/>
    <mergeCell ref="C24:E24"/>
    <mergeCell ref="H24:J24"/>
    <mergeCell ref="E26:J26"/>
    <mergeCell ref="F17:F18"/>
    <mergeCell ref="B19:J19"/>
    <mergeCell ref="B22:J22"/>
    <mergeCell ref="B23:J23"/>
    <mergeCell ref="B25:J25"/>
    <mergeCell ref="F24:G24"/>
    <mergeCell ref="N2:V3"/>
    <mergeCell ref="N4:V5"/>
    <mergeCell ref="N6:V9"/>
    <mergeCell ref="N10:V10"/>
    <mergeCell ref="M1:W1"/>
    <mergeCell ref="N11:V15"/>
    <mergeCell ref="N16:V16"/>
    <mergeCell ref="R17:R18"/>
    <mergeCell ref="N19:V19"/>
    <mergeCell ref="N20:W21"/>
    <mergeCell ref="N25:V25"/>
    <mergeCell ref="N26:P26"/>
    <mergeCell ref="Q26:V26"/>
    <mergeCell ref="N22:V22"/>
    <mergeCell ref="N23:V23"/>
    <mergeCell ref="O24:Q24"/>
    <mergeCell ref="R24:S24"/>
    <mergeCell ref="T24:V24"/>
  </mergeCells>
  <phoneticPr fontId="2"/>
  <pageMargins left="0.70866141732283472" right="0.70866141732283472" top="0.74803149606299213" bottom="0.74803149606299213" header="0.31496062992125984" footer="0.31496062992125984"/>
  <pageSetup paperSize="9" orientation="portrait" cellComments="asDisplayed" r:id="rId1"/>
  <headerFooter>
    <oddFooter>&amp;L2025年4月版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提出資料一覧表</vt:lpstr>
      <vt:lpstr>①利用申込書</vt:lpstr>
      <vt:lpstr>②活動日程表</vt:lpstr>
      <vt:lpstr>③免除申請書</vt:lpstr>
      <vt:lpstr>④利用団体票</vt:lpstr>
      <vt:lpstr>⑤請求情報内訳 </vt:lpstr>
      <vt:lpstr>⑥研修施設・夜間照明使用票</vt:lpstr>
      <vt:lpstr>⑦利用者一覧表</vt:lpstr>
      <vt:lpstr>⑧健康状態届</vt:lpstr>
      <vt:lpstr>⑨カヌー名簿</vt:lpstr>
      <vt:lpstr>⑩承諾書</vt:lpstr>
      <vt:lpstr>①利用申込書!Print_Area</vt:lpstr>
      <vt:lpstr>②活動日程表!Print_Area</vt:lpstr>
      <vt:lpstr>③免除申請書!Print_Area</vt:lpstr>
      <vt:lpstr>④利用団体票!Print_Area</vt:lpstr>
      <vt:lpstr>'⑤請求情報内訳 '!Print_Area</vt:lpstr>
      <vt:lpstr>⑥研修施設・夜間照明使用票!Print_Area</vt:lpstr>
      <vt:lpstr>⑦利用者一覧表!Print_Area</vt:lpstr>
      <vt:lpstr>⑧健康状態届!Print_Area</vt:lpstr>
      <vt:lpstr>⑨カヌー名簿!Print_Area</vt:lpstr>
      <vt:lpstr>⑩承諾書!Print_Area</vt:lpstr>
      <vt:lpstr>提出資料一覧表!Print_Area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2025-01-29T01:28:31Z</dcterms:created>
  <dcterms:modified xsi:type="dcterms:W3CDTF">2025-03-06T07:57:19Z</dcterms:modified>
</cp:coreProperties>
</file>